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910" activeTab="0"/>
  </bookViews>
  <sheets>
    <sheet name="Orientações" sheetId="1" r:id="rId1"/>
    <sheet name="F1 a F5" sheetId="2" r:id="rId2"/>
    <sheet name="F6 e F7 - Compromissos" sheetId="3" r:id="rId3"/>
    <sheet name="F8 - Amortiz_Deficit" sheetId="4" r:id="rId4"/>
    <sheet name="F9 - Provisões Mensais" sheetId="5" r:id="rId5"/>
    <sheet name="Inform.Adicionais" sheetId="6" r:id="rId6"/>
  </sheets>
  <definedNames>
    <definedName name="\p" localSheetId="3">#N/A</definedName>
    <definedName name="\p">#N/A</definedName>
    <definedName name="\s" localSheetId="3">#N/A</definedName>
    <definedName name="\s">#N/A</definedName>
    <definedName name="AREA" localSheetId="3">#N/A</definedName>
    <definedName name="AREA">#N/A</definedName>
    <definedName name="BALA" localSheetId="3">#N/A</definedName>
    <definedName name="BALA">#N/A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<sst xmlns="http://schemas.openxmlformats.org/spreadsheetml/2006/main" count="156" uniqueCount="136">
  <si>
    <r>
      <t>3 - )  Clicar no botão "</t>
    </r>
    <r>
      <rPr>
        <b/>
        <sz val="12"/>
        <rFont val="Times New Roman"/>
        <family val="1"/>
      </rPr>
      <t>Gerador de código HTML</t>
    </r>
    <r>
      <rPr>
        <sz val="12"/>
        <rFont val="Times New Roman"/>
        <family val="1"/>
      </rPr>
      <t>"</t>
    </r>
  </si>
  <si>
    <r>
      <t xml:space="preserve">2)  OS </t>
    </r>
    <r>
      <rPr>
        <b/>
        <u val="single"/>
        <sz val="14"/>
        <rFont val="Times New Roman"/>
        <family val="1"/>
      </rPr>
      <t>PAGAMENTOS</t>
    </r>
    <r>
      <rPr>
        <b/>
        <sz val="14"/>
        <rFont val="Times New Roman"/>
        <family val="1"/>
      </rPr>
      <t xml:space="preserve"> DAS CONTRIBUIÇÕES SERÃO FEITAS NO INICIO (</t>
    </r>
    <r>
      <rPr>
        <b/>
        <u val="single"/>
        <sz val="14"/>
        <rFont val="Times New Roman"/>
        <family val="1"/>
      </rPr>
      <t>ANTECIPADOS</t>
    </r>
    <r>
      <rPr>
        <b/>
        <sz val="14"/>
        <rFont val="Times New Roman"/>
        <family val="1"/>
      </rPr>
      <t>) OU NO FINAL (</t>
    </r>
    <r>
      <rPr>
        <b/>
        <u val="single"/>
        <sz val="14"/>
        <rFont val="Times New Roman"/>
        <family val="1"/>
      </rPr>
      <t>POSTECIPADOS</t>
    </r>
    <r>
      <rPr>
        <b/>
        <sz val="14"/>
        <rFont val="Times New Roman"/>
        <family val="1"/>
      </rPr>
      <t xml:space="preserve">) DO PERÍODO?  </t>
    </r>
  </si>
  <si>
    <t>Descrição</t>
  </si>
  <si>
    <t>Antecipada</t>
  </si>
  <si>
    <t>Postecipada</t>
  </si>
  <si>
    <t>Aportes Uniformes</t>
  </si>
  <si>
    <t>Referências p/ Análise</t>
  </si>
  <si>
    <t>ALI</t>
  </si>
  <si>
    <t>PLANO DE AMORTIZAÇÃO DO DEFICIT ATUARIAL 31/12/</t>
  </si>
  <si>
    <t xml:space="preserve"> F.8. ) Demonstrativo do Plano de Amortização do Déficit:</t>
  </si>
  <si>
    <t>II - INFORMAÇÕES ADICIONAIS</t>
  </si>
  <si>
    <t>I - INFORMAÇÕES PRIORITÁRIAS CONFORME INSTRUÇÕES DE PREENCHIMENTO DO DRAA 2014.</t>
  </si>
  <si>
    <t>Idade hipotética adotada nesta avaliação como primeira vinculação a regime previdenciário - Masculino</t>
  </si>
  <si>
    <t>Idade hipotética adotada nesta avaliação como primeira vinculação a regime previdenciário - Feminino</t>
  </si>
  <si>
    <t>Justificativa Técnica:</t>
  </si>
  <si>
    <t>Idade Média Projetada para a aposentadoria programada - Não Professores - Masculino</t>
  </si>
  <si>
    <t>Idade Média Projetada para a aposentadoria programada - Não Professores - Feminino</t>
  </si>
  <si>
    <t>Idade Média Projetada para a aposentadoria programada - Professores - Masculino</t>
  </si>
  <si>
    <t>Idade Média Projetada para a aposentadoria programada - Professores - Feminino</t>
  </si>
  <si>
    <t>Meta Atuarial (Bruta = juros + inflação) em 2013 - Política de Investimentos</t>
  </si>
  <si>
    <t>Rentabilidade nominal (Bruta = juros + inflação) em 2013</t>
  </si>
  <si>
    <t>Inflação anual - 2013:</t>
  </si>
  <si>
    <t>Indexador:</t>
  </si>
  <si>
    <t>Taxa média anual real de crescimento da remuneração nos últimos três anos</t>
  </si>
  <si>
    <t>Taxa média anual real de crescimento dos benefícios verificada na análise dos benefícios</t>
  </si>
  <si>
    <t>DEMONSTRATIVO DO RESULTADO ATUARIAL - BENEFÍCIOS AVALIADOS EM REGIME DE CAPITALIZAÇÃO</t>
  </si>
  <si>
    <t xml:space="preserve">GRUPO FECHADO
Geração Atual </t>
  </si>
  <si>
    <t>Gerações Futuras</t>
  </si>
  <si>
    <t>GRUPO ABERTO
Consolidado</t>
  </si>
  <si>
    <t>DESCRIÇÃO</t>
  </si>
  <si>
    <t>VALORES</t>
  </si>
  <si>
    <t xml:space="preserve">   (*) VALOR ATUAL DAS REMUNERAÇÕES FUTURAS</t>
  </si>
  <si>
    <t>ATIVO</t>
  </si>
  <si>
    <t>PMBC</t>
  </si>
  <si>
    <t>VABF - CONCEDIDOS</t>
  </si>
  <si>
    <t>( - ) VACF - CONCEDIDO ENTE</t>
  </si>
  <si>
    <t>( - ) VCCF - CONCEDIDO APOSENTADOS E PENSIONISTAS</t>
  </si>
  <si>
    <t>PMBaC</t>
  </si>
  <si>
    <t>VABF - A CONCEDER</t>
  </si>
  <si>
    <t xml:space="preserve">( - ) VACF - A CONCEDER - ENTE </t>
  </si>
  <si>
    <t>( - ) VACF - A CONCEDER - SERVIDORES EM ATIVIDADE</t>
  </si>
  <si>
    <t>PROVISÃO MATEMATICA - TOTAL</t>
  </si>
  <si>
    <t>COMPENSAÇÃO PREVIDENCIÁRIA  A RECEBER</t>
  </si>
  <si>
    <t>RESULTADO ATUARIAL:</t>
  </si>
  <si>
    <t>Parâmetros e critérios utilizados no cálculo dos compromissos dos novos entrantes que integrarão as massas de segurados das gerações futuras</t>
  </si>
  <si>
    <t>Descrição:</t>
  </si>
  <si>
    <t xml:space="preserve">F.5.) Crescimento dos benefícios do plano: </t>
  </si>
  <si>
    <t xml:space="preserve">F.4. ) Crescimento da remuneração dos servidores: </t>
  </si>
  <si>
    <t>F.3. ) Adequação da taxa de juros reais adotada na avaliação:</t>
  </si>
  <si>
    <t>F.2. ) Idade média projetada para a aposentadoria programada:</t>
  </si>
  <si>
    <t>F.1. ) Idade hipotética adotada na avaliação:</t>
  </si>
  <si>
    <t xml:space="preserve"> F.6. ) Compromissos do plano de benefícios: </t>
  </si>
  <si>
    <t>RPPS/UF:</t>
  </si>
  <si>
    <t>Ente Federativo:</t>
  </si>
  <si>
    <t>Juros:</t>
  </si>
  <si>
    <t>aa</t>
  </si>
  <si>
    <t>Prazo:</t>
  </si>
  <si>
    <t>anos</t>
  </si>
  <si>
    <t>Deficit:</t>
  </si>
  <si>
    <t>Crescimento da FS (Anual)</t>
  </si>
  <si>
    <t>Qtdd - Mulheres:</t>
  </si>
  <si>
    <t>Qtdd - Homens:</t>
  </si>
  <si>
    <t xml:space="preserve">         </t>
  </si>
  <si>
    <t>Sal - Mulheres:</t>
  </si>
  <si>
    <t xml:space="preserve">       </t>
  </si>
  <si>
    <t>Sal - Homens:</t>
  </si>
  <si>
    <t xml:space="preserve">        </t>
  </si>
  <si>
    <t>Folha Salarial - FS ( Anual):</t>
  </si>
  <si>
    <t>n</t>
  </si>
  <si>
    <t>Ano</t>
  </si>
  <si>
    <t>Aportes (R$)</t>
  </si>
  <si>
    <t>Percentual (%)</t>
  </si>
  <si>
    <t>Base de Cálculo</t>
  </si>
  <si>
    <t>Saldo Inicial</t>
  </si>
  <si>
    <t xml:space="preserve">(-) Pagamento </t>
  </si>
  <si>
    <t>Juros</t>
  </si>
  <si>
    <t>Saldo Final</t>
  </si>
  <si>
    <t xml:space="preserve"> F.7. ) Parâmetros e critérios utilizados no cálculo dos compromissos dos novos entrantes que integrarão as massas de segurados das gerações futuras.</t>
  </si>
  <si>
    <t xml:space="preserve">PLANO PREVIDENCIARIO - PROVISOES DE BENEFICIOS CONCEDIDOS            </t>
  </si>
  <si>
    <t xml:space="preserve">(-) CONTRIBUIÇÕES DO ENTE PARA O PLANO PREVIDENCIÁRIO DO RPPS                       </t>
  </si>
  <si>
    <t xml:space="preserve">(-) CONTRIBUIÇÕES DO INATIVO PARA O PLANO PREVIDENCIÁRIO DO RPPS          </t>
  </si>
  <si>
    <t xml:space="preserve">(-) CONTRIBUIÇÕES DO PENSIONISTA PARA O PLANO PREVIDENCIÁRIO DO RPPS           </t>
  </si>
  <si>
    <t xml:space="preserve">(-) COMPENSAÇÃO PREVIDENCIÁRIA DO PLANO PREVIDENCIÁRIO DO RPPS             </t>
  </si>
  <si>
    <t xml:space="preserve">(-) PARCELAMENTO DE DÉBITOS PREVIDENCIÁRIOS DO PLANO PREVIDENCIÁRIO DO RPPS     </t>
  </si>
  <si>
    <t xml:space="preserve">PLANO PREVIDENCIARIO - PROVISOES DE BENEFICIOS A CONCEDER              </t>
  </si>
  <si>
    <t xml:space="preserve">(-) CONTRIBUIÇÕES DO ENTE PARA O PLANO PREVIDENCIÁRIO DO RPPS                        </t>
  </si>
  <si>
    <t xml:space="preserve">(-) CONTRIBUIÇÕES DO ATIVO PARA O PLANO PREVIDENCIÁRIO DO RPPS                        </t>
  </si>
  <si>
    <t xml:space="preserve">(-) COMPENSAÇÃO PREVIDENCIÁRIA DO PLANO PREVIDENCIÁRIO DO RPPS       </t>
  </si>
  <si>
    <t xml:space="preserve">(-) PARCELAMENTO DE DÉBITOS PREVIDENCIÁRIOS       </t>
  </si>
  <si>
    <t xml:space="preserve"> PLANO PREVIDENCIARIO - PLANO DE AMORTIZACAO                            </t>
  </si>
  <si>
    <t xml:space="preserve">(-) OUTROS CRÉDITOS DO PLANO DE AMORTIZAÇÃO   </t>
  </si>
  <si>
    <t>F.9.1. Plano Previdenciário / Capitalizado - Benefícios Concedidos:</t>
  </si>
  <si>
    <t>2.2.7.2.1.03.00</t>
  </si>
  <si>
    <t>2.2.7.2.1.03.01</t>
  </si>
  <si>
    <t>2.2.7.2.1.03.02</t>
  </si>
  <si>
    <t>2.2.7.2.1.03.03</t>
  </si>
  <si>
    <t>2.2.7.2.1.03.04</t>
  </si>
  <si>
    <t>2.2.7.2.1.03.05</t>
  </si>
  <si>
    <t>2.2.7.2.1.03.06</t>
  </si>
  <si>
    <t xml:space="preserve">APOSENTADORIAS/
PENSÕES/OUTROS BENEFÍCIOS CONCEDIDOS DO PLANO PREVIDENCIÁRIO DO RPPS </t>
  </si>
  <si>
    <t>F.9.2. Plano Previdenciário / Capitalizado - Benefícios a Conceder:</t>
  </si>
  <si>
    <t>2.2.7.2.1.04.00</t>
  </si>
  <si>
    <t>2.2.7.2.1.04.01</t>
  </si>
  <si>
    <t>2.2.7.2.1.04.02</t>
  </si>
  <si>
    <t>2.2.7.2.1.04.03</t>
  </si>
  <si>
    <t>2.2.7.2.1.04.04</t>
  </si>
  <si>
    <t>2.2.7.2.1.04.05</t>
  </si>
  <si>
    <t>2.2.7.2.1.05.00</t>
  </si>
  <si>
    <t>2.2.7.2.1.05.98</t>
  </si>
  <si>
    <t xml:space="preserve">APOSENTADORIAS
/PENSÕES/OUTROS BENEFÍCIOS A CONCEDER DO PLANO PREVIDENCIÁRIO DO RPPS </t>
  </si>
  <si>
    <t>F1 a F5</t>
  </si>
  <si>
    <t>F6 e F7 - Compromissos</t>
  </si>
  <si>
    <t>F8 - Amortiz_Deficit</t>
  </si>
  <si>
    <t>F9 - Provisões Mensais</t>
  </si>
  <si>
    <t>Inform.Adicionais</t>
  </si>
  <si>
    <t>PLANO PREVIDENCIÁRIO (CAPITALIZADO)</t>
  </si>
  <si>
    <t>1 - )  Preencher os campos tarjados em amarelo em todas as abas. Pode-se linkar com a planilha da avaliação.</t>
  </si>
  <si>
    <t>2 - )  Salvar este arquivo com as informações digitadas.</t>
  </si>
  <si>
    <t>4 - )  Colar o código gerado no Parecer do DRAA.</t>
  </si>
  <si>
    <t xml:space="preserve"> F.9. ) Projeção das Provisões Matemáticas para os próximos doze meses, a partir da data da avaliação (instante zero), em consonância com a planificação contábil.: </t>
  </si>
  <si>
    <t>(-) COMPENSAÇÃO PREVIDENCIÁRIA  A PAGAR</t>
  </si>
  <si>
    <t xml:space="preserve">Mês
k
</t>
  </si>
  <si>
    <t>Mês
k</t>
  </si>
  <si>
    <r>
      <t xml:space="preserve">1)  A AMORTIZAÇÃO SERÁ FEITA POR </t>
    </r>
    <r>
      <rPr>
        <b/>
        <u val="single"/>
        <sz val="14"/>
        <rFont val="Times New Roman"/>
        <family val="1"/>
      </rPr>
      <t>ALÍQUOTAS</t>
    </r>
    <r>
      <rPr>
        <b/>
        <sz val="14"/>
        <rFont val="Times New Roman"/>
        <family val="1"/>
      </rPr>
      <t xml:space="preserve"> OU POR </t>
    </r>
    <r>
      <rPr>
        <b/>
        <u val="single"/>
        <sz val="14"/>
        <rFont val="Times New Roman"/>
        <family val="1"/>
      </rPr>
      <t>APORTES</t>
    </r>
    <r>
      <rPr>
        <b/>
        <sz val="14"/>
        <rFont val="Times New Roman"/>
        <family val="1"/>
      </rPr>
      <t>?</t>
    </r>
  </si>
  <si>
    <t>(Déficit Atuarial,  Superavit Atuarial ou  Equilíbrio Atuarial)</t>
  </si>
  <si>
    <t xml:space="preserve"> Antecipadas:</t>
  </si>
  <si>
    <t xml:space="preserve"> Postecipadas:</t>
  </si>
  <si>
    <t>Alíquotas Uniformes</t>
  </si>
  <si>
    <t>ANT</t>
  </si>
  <si>
    <r>
      <t>Visando facilitar a inserção das informações prioritárias estabelecidas pelas Instruções de Preenchimento do DRAA/2014 foram criados dois arquivos, um para o Plano Financeiro (em repartição) e outro para o Plano Previdenciário (capitalizado). Nestes arquivos as informações serão concatenadas ao código HTML a ser transposto, de forma organizada, no Parecer do DRAA.
Na primeira aba constam as orientações para a geração do código HTML, que se resumem em preencher todos os campos tarjados (coloridos) nas abas seguintes (que começa em F1 e termina em Inform.Adicionais) e, finalmente, voltar à primeira aba e clicar o botão “Gerador de código HTML”. Por último, colar  (CTRL V) diretamente  no Parecer do DRAA.
Em caso de dúvidas ligar para 2021.5607 ou escrever para</t>
    </r>
    <r>
      <rPr>
        <sz val="12"/>
        <color indexed="12"/>
        <rFont val="Times New Roman"/>
        <family val="1"/>
      </rPr>
      <t xml:space="preserve"> CGAAI.ATUARIA@PREVIDENCIA.GOV.BR </t>
    </r>
  </si>
  <si>
    <t>Aplicações financeiras e disponibilidades conforme DAIR</t>
  </si>
  <si>
    <t>Propriedades para investimentos (imóveis)</t>
  </si>
  <si>
    <t>Créditos a receber conforme atr. 17, §5° da Portaria MPS 403/2008</t>
  </si>
  <si>
    <t>Bens, direitos e damais ativos</t>
  </si>
  <si>
    <t>Direitos sobre royalties</t>
  </si>
  <si>
    <t>&lt;html&gt;&lt;body&gt;INFORMAÇÕES PRIORITÁRIAS CONFORME INSTRUÇÕES DE PREENCHIMENTO DO DRAA 2014.&lt;br&gt;PLANO PREVIDENCIÁRIO (CAPITALIZADO)&lt;br&gt;RPPS/UF: &lt;br&gt;&lt;br&gt;F.1. ) Idade hipotética adotada na avaliação:&lt;br&gt;&lt;br&gt;&lt;table border='2' width='90%'&gt;&lt;tr&gt;&lt;td&gt; Idade hipotética adotada nesta avaliação como primeira vinculação a  regime previdenciário - Masculino &lt;/td&gt;&lt;td align='center'&gt; 0&lt;/td&gt;&lt;/tr&gt;&lt;tr&gt;&lt;td&gt; Idade hipotética adotada nesta avaliação como primeira vinculação a regime previdenciário - Feminino &lt;/td&gt; &lt;td align='center'&gt; 0&lt;/td&gt;&lt;/tr&gt;&lt;tr&gt;&lt;td colspan='2'&gt;Justificativa Técnica:  &lt;/td&gt;&lt;/tr&gt;&lt;tr&gt;&lt;td colspan='2'&gt;&lt;/td&gt;&lt;/tr&gt;&lt;/table&gt;&lt;br&gt;&lt;br&gt;&lt;br&gt;&lt;br&gt;&lt;br&gt;&lt;br&gt;F.2.) Idade média projetada para a aposentadoria programada:&lt;br&gt;&lt;br&gt;&lt;table border='2' width='90%'&gt;&lt;tr&gt;&lt;td&gt; Idade Média Projetada para a aposentadoria programada - Não Professores - Masculino &lt;/td&gt;&lt;td align='center'&gt; 0&lt;/td&gt; &lt;/tr&gt;&lt;tr&gt;&lt;td&gt; Idade Média Projetada para a aposentadoria programada - Não Professores - Feminino &lt;/td&gt; &lt;td align='center'&gt; 0&lt;/td&gt;&lt;/tr&gt;&lt;tr&gt;&lt;td&gt; Idade Média Projetada para a aposentadoria programada - Professores - Masculino &lt;/td&gt;&lt;td align='center'&gt; 0&lt;/td&gt; &lt;/tr&gt;&lt;tr&gt;&lt;td&gt; Idade Média Projetada para a aposentadoria programada - Professores - Feminino &lt;/td&gt; &lt;td align='center'&gt; 0&lt;/td&gt;&lt;/tr&gt;&lt;/table&gt;&lt;br&gt;&lt;br&gt;F.3.) Adequação da taxa de juros reais adotada na avaliação:&lt;br&gt;&lt;br&gt;&lt;table border='2' width='90%'&gt;&lt;tr&gt;&lt;td&gt; Meta Atuarial (Bruta = juros + inflação) em 2013 - Política de Investimentos &lt;/td&gt;&lt;td align='center'&gt;&lt;/td&gt;&lt;/tr&gt;&lt;tr&gt;&lt;td&gt; Rentabilidade nominal (Bruta = juros + inflação) em 2013: &lt;/td&gt;&lt;td align='center'&gt;&lt;/td&gt;&lt;/tr&gt;&lt;tr&gt;&lt;td&gt; Inflação anual - 2013: &lt;/td&gt;&lt;td align='center'&gt;&lt;/td&gt;&lt;/tr&gt;&lt;tr&gt;&lt;td&gt;Indexador:&lt;/td&gt;&lt;td align='center'&gt;&lt;/td&gt;&lt;/tr&gt;&lt;tr&gt;&lt;td colspan='2'&gt;Justificativa Técnica:  &lt;/td&gt;&lt;/tr&gt;&lt;tr&gt;&lt;td colspan='2'&gt;&lt;/td&gt;&lt;/tr&gt;&lt;/table&gt;&lt;br&gt;&lt;br&gt;F.4.) Crescimento da remuneração dos servidores: &lt;br&gt;&lt;br&gt;&lt;table border='2' width='90%'&gt; &lt;tr&gt;&lt;td&gt; Taxa média anual real de crescimento da remuneração nos últimos três anos &lt;/td&gt;&lt;td align='center'&gt;&lt;/td&gt; &lt;/tr&gt;&lt;tr&gt;&lt;td colspan='2'&gt;Justificativa Técnica:  &lt;/td&gt;&lt;/tr&gt;&lt;tr&gt;&lt;td colspan='2'&gt;&lt;/td&gt;&lt;/tr&gt;&lt;/table&gt;&lt;br&gt;&lt;br&gt;F.5.) Crescimento dos benefícios do plano: &lt;br&gt;&lt;br&gt;&lt;table border='2' width='90%'&gt;&lt;tr&gt;&lt;td&gt; Taxa média anual real de crescimento dos benefícios verificada na análise dos benefícios &lt;/td&gt;&lt;td align='center'&gt;&lt;/td&gt; &lt;/tr&gt;&lt;tr&gt;&lt;td colspan='2'&gt;Justificativa Técnica:  &lt;/td&gt;&lt;/tr&gt;&lt;tr&gt;&lt;td colspan='2'&gt;&lt;/td&gt;&lt;/tr&gt;&lt;/table&gt;&lt;br&gt;&lt;br&gt;F.6. ) Compromissos do plano de benefícios:&lt;br&gt;&lt;br&gt;&lt;table border='2' width='90%'&gt;&lt;tr&gt;&lt;td colspan='4' align='center'&gt; DEMONSTRATIVO DO RESULTADO ATUARIAL - BENEFÍCIOS AVALIADOS EM REGIME DE CAPITALIZAÇÃO &lt;/td&gt;&lt;/tr&gt;&lt;tr height=80 align='center'&gt;&lt;td&gt; . &lt;/td&gt;&lt;td width=19%&gt; GRUPO FECHADO Geração Atual &lt;/td&gt;&lt;td width=18%&gt; Gerações Futuras &lt;/td&gt;&lt;td width=18%&gt; GRUPO ABERTO Consolidado &lt;/td&gt;&lt;/tr&gt;&lt;tr&gt;&lt;td align='center'&gt; DESCRIÇÃO &lt;/td&gt;&lt;td align='center'&gt; VALORES &lt;/td&gt;&lt;td align='center'&gt; VALORES &lt;/td&gt;&lt;td align='center'&gt; VALORES &lt;/td&gt;&lt;/tr&gt;&lt;tr&gt;&lt;td&gt; (*) VALOR ATUAL DAS REMUNERAÇÕES FUTURAS &lt;/td&gt;&lt;td align='right'&gt;1.000,00&lt;/td&gt;&lt;td align='right'&gt;2.000,00&lt;/td&gt;&lt;td align='right'&gt;3.000,00&lt;/td&gt;&lt;/tr&gt;&lt;tr&gt;&lt;td&gt; . &lt;/td&gt;&lt;td&gt; . &lt;/td&gt;&lt;td&gt; . &lt;/td&gt;&lt;td&gt; . &lt;/td&gt;&lt;/tr&gt;&lt;tr&gt;&lt;td&gt;  ATIVO &lt;/td&gt;&lt;td align='right'&gt;15,00&lt;/td&gt;&lt;td align='right'&gt;&lt;/td&gt;&lt;td align='right'&gt;15,00&lt;/td&gt;&lt;/tr&gt;&lt;tr&gt;&lt;td&gt;&lt;p style='margin-left: 32;font-size: 12'&gt;Aplicações financeiras e disponibilidades conforme DAIR&lt;/p&gt;&lt;/td&gt;&lt;td align='right'&gt;1,00&lt;/td&gt;&lt;td align='right'&gt; . &lt;/td&gt;&lt;td align='right'&gt; . &lt;/td&gt;&lt;/tr&gt;&lt;tr&gt;&lt;td&gt;&lt;p style='margin-left: 32;font-size: 12'&gt;Créditos a receber conforme atr. 17, §5° da Portaria MPS 403/2008&lt;/p&gt;&lt;/td&gt;&lt;td align='right'&gt;2,00&lt;/td&gt;&lt;td align='right'&gt; . &lt;/td&gt;&lt;td align='right'&gt; . &lt;/td&gt;&lt;/tr&gt;&lt;tr&gt;&lt;td&gt;&lt;p style='margin-left: 32;font-size: 12'&gt;Propriedades para investimentos (imóveis)&lt;/p&gt;&lt;/td&gt;&lt;td align='right'&gt;3,00&lt;/td&gt;&lt;td align='right'&gt; . &lt;/td&gt;&lt;td align='right'&gt; . &lt;/td&gt;&lt;/tr&gt;&lt;tr&gt;&lt;td&gt;&lt;p style='margin-left: 32;font-size: 12'&gt;Direitos sobre royalties&lt;/p&gt;&lt;/td&gt;&lt;td align='right'&gt;4,00&lt;/td&gt;&lt;td align='right'&gt; . &lt;/td&gt;&lt;td align='right'&gt; . &lt;/td&gt;&lt;/tr&gt;&lt;tr&gt;&lt;td&gt;&lt;p style='margin-left: 32;font-size: 12'&gt;Bens, direitos e damais ativos&lt;/p&gt;&lt;/td&gt;&lt;td align='right'&gt;5,00&lt;/td&gt;&lt;td align='right'&gt; . &lt;/td&gt;&lt;td align='right'&gt; . &lt;/td&gt;&lt;/tr&gt;&lt;tr&gt;&lt;td&gt; . &lt;/td&gt;&lt;td&gt; . &lt;/td&gt;&lt;td&gt; . &lt;/td&gt;&lt;td&gt; . &lt;/td&gt;&lt;/tr&gt;&lt;tr&gt;&lt;td&gt; PMBC &lt;/td&gt;&lt;td align='right'&gt;21,00&lt;/td&gt;&lt;td align='right'&gt;&lt;/td&gt;&lt;td align='right'&gt;21,00&lt;/td&gt;&lt;/tr&gt;&lt;tr&gt;&lt;td&gt; VABF - CONCEDIDOS &lt;/td&gt;&lt;td align='right'&gt;6,00&lt;/td&gt;&lt;td align='right'&gt;&lt;/td&gt;&lt;td align='right'&gt;6,00&lt;/td&gt;&lt;/tr&gt;&lt;tr&gt;&lt;td&gt; ( - ) VACF - CONCEDIDO ENTE &lt;/td&gt;&lt;td align='right'&gt;7,00&lt;/td&gt;&lt;td align='right'&gt;&lt;/td&gt;&lt;td align='right'&gt;7,00&lt;/td&gt;&lt;/tr&gt;&lt;tr&gt;&lt;td&gt; ( - ) VCCF - CONCEDIDO APOSENTADOS E PENSIONISTAS &lt;/td&gt;&lt;td align='right'&gt;8,00&lt;/td&gt;&lt;td align='right'&gt;&lt;/td&gt;&lt;td align='right'&gt;8,00&lt;/td&gt;&lt;/tr&gt;&lt;tr&gt;&lt;td&gt; . &lt;/td&gt;&lt;td&gt; . &lt;/td&gt;&lt;td&gt; . &lt;/td&gt;&lt;td&gt; . &lt;/td&gt;&lt;/tr&gt;&lt;tr&gt;&lt;td&gt; PMBaC &lt;/td&gt;&lt;td align='right'&gt;33,00&lt;/td&gt;&lt;td align='right'&gt;36,00&lt;/td&gt;&lt;td align='right'&gt;69,00&lt;/td&gt;&lt;/tr&gt;&lt;tr&gt;&lt;td&gt; VABF - A CONCEDER &lt;/td&gt;&lt;td align='right'&gt;9,00&lt;/td&gt;&lt;td align='right'&gt;10,00&lt;/td&gt;&lt;td align='right'&gt;19,00&lt;/td&gt;&lt;/tr&gt;&lt;tr&gt;&lt;td&gt; ( - ) VACF - A CONCEDER ENTE &lt;/td&gt;&lt;td align='right'&gt;11,00&lt;/td&gt;&lt;td align='right'&gt;12,00&lt;/td&gt;&lt;td align='right'&gt;23,00&lt;/td&gt;&lt;/tr&gt;&lt;tr&gt;&lt;td&gt; ( - ) VACF - A CONCEDER - SERVIDORES EM ATIVIDADE &lt;/td&gt;&lt;td align='right'&gt;13,00&lt;/td&gt;&lt;td align='right'&gt;14,00&lt;/td&gt;&lt;td align='right'&gt;27,00&lt;/td&gt;&lt;/tr&gt;&lt;tr&gt;&lt;td&gt; . &lt;/td&gt;&lt;td&gt; . &lt;/td&gt;&lt;td&gt; . &lt;/td&gt;&lt;td&gt; . &lt;/td&gt;&lt;/tr&gt;&lt;tr&gt;&lt;td&gt; PROVISÃO MATEMATICA - TOTAL &lt;/td&gt;&lt;td align='right'&gt;54,00&lt;/td&gt;&lt;td align='right'&gt;36,00&lt;/td&gt;&lt;td align='right'&gt;90,00&lt;/td&gt;&lt;/tr&gt;&lt;tr&gt;&lt;td&gt; . &lt;/td&gt;&lt;td&gt;  .  &lt;/td&gt;&lt;td&gt; . &lt;/td&gt;&lt;td&gt; . &lt;/td&gt;&lt;/tr&gt;&lt;tr&gt;&lt;td&gt; COMPENSAÇÃO PREVIDENCIÁRIA  A RECEBER &lt;/td&gt;&lt;td align='right'&gt;15,00&lt;/td&gt;&lt;td align='right'&gt;0,00&lt;/td&gt;&lt;td align='right'&gt;15,00&lt;/td&gt;&lt;/tr&gt;&lt;tr&gt;&lt;td&gt; .  &lt;/td&gt;&lt;td&gt; . &lt;/td&gt;&lt;td&gt; . &lt;/td&gt;&lt;td&gt; . &lt;/td&gt;&lt;/tr&gt;&lt;tr&gt;&lt;td&gt; COMPENSAÇÃO PREVIDENCIÁRIA  A PAGAR &lt;/td&gt;&lt;td align='right'&gt;16,00&lt;/td&gt;&lt;td align='right'&gt;0,00&lt;/td&gt;&lt;td align='right'&gt;16,00&lt;/td&gt;&lt;/tr&gt;&lt;tr&gt;&lt;td&gt; . &lt;/td&gt;&lt;td&gt;  .  &lt;/td&gt;&lt;td&gt;  .  &lt;/td&gt;&lt;td&gt;  .  &lt;/td&gt;&lt;/tr&gt;&lt;tr&gt;&lt;td&gt; RESULTADO ATUARIAL: &lt;/td&gt;&lt;td align='right'&gt;&lt;/td&gt;&lt;td align='right'&gt;&lt;/td&gt;&lt;td align='right'&gt;&lt;/td&gt;&lt;/tr&gt;&lt;tr&gt;&lt;td align='center'&gt; (Déficit Atuarial / Superavit Atuarial / Equilíbrio Atuarial) &lt;/td&gt;&lt;td align='right'&gt;-8,00&lt;/td&gt;&lt;td align='right'&gt;-36,00&lt;/td&gt;&lt;td align='right'&gt;-44,00&lt;/td&gt;&lt;/tr&gt;&lt;/table&gt;&lt;br&gt;&lt;br&gt;F.7. )  Parâmetros e critérios utilizados no cálculo dos compromissos dos novos entrantes que integrarão as massas de segurados das gerações futuras.: &lt;br&gt;&lt;br&gt;&lt;table border='2' width='90%'&gt;&lt;tr&gt;&lt;td&gt; Parâmetros e critérios utilizados no cálculo dos compromissos dos novos entrantes que integrarão as massas de segurados das gerações futuras&lt;/td&gt;&lt;/tr&gt;&lt;tr&gt;&lt;td&gt; Descrição:&lt;/td&gt;&lt;/tr&gt;&lt;tr&gt;&lt;td&gt;Teste aqui&lt;/td&gt;&lt;/tr&gt;&lt;/table&gt;&lt;br&gt;&lt;br&gt;F.8. ) Demonstrativo do Plano de Amortização do Déficit:&lt;br&gt;&lt;br&gt;&lt;table&gt;&lt;tr&gt;&lt;td&gt; PLANO DE AMORTIZAÇÃO DO DEFICIT ATUARIAL 31/12/&lt;/td&gt;&lt;td&gt; 2013&lt;/td&gt;&lt;/tr&gt;&lt;/table&gt;&lt;br&gt;&lt;table  border='2' width='30%'&gt;&lt;tr&gt;&lt;td width='17%'&gt; Ente Federativo: &lt;/td&gt;&lt;td width='10%'&gt;0&lt;/td&gt;&lt;/tr&gt;&lt;tr&gt;&lt;td&gt; Juros: &lt;/td&gt;&lt;td align='center'&gt;&lt;/td&gt;&lt;td width='3%'&gt; aa &lt;/td&gt;&lt;/tr&gt;&lt;tr&gt;&lt;td&gt; Prazo: &lt;/td&gt;&lt;td align='center'&gt; 0&lt;/td&gt;&lt;td&gt; anos &lt;/td&gt;&lt;/tr&gt;&lt;tr&gt;&lt;td&gt; Deficit: &lt;/td&gt;&lt;td align='right'&gt;&lt;/td&gt;&lt;/tr&gt;&lt;tr&gt;&lt;td&gt; Crescimento da FS (Anual) &lt;/td&gt;&lt;td align='center'&gt;&lt;/td&gt;&lt;/tr&gt;&lt;/table&gt;&lt;br&gt;&lt;br&gt;&lt;table  border='2' width='30%'&gt;&lt;tr&gt;&lt;td width='17%'&gt; Qtdd - Mulheres: &lt;/td&gt;&lt;td align='right' width='13%'&gt; 0&lt;/td&gt;&lt;/tr&gt;&lt;tr&gt;&lt;td&gt; Qtdd - Homens: &lt;/td&gt;&lt;td align='right'&gt; 0&lt;/td&gt;&lt;/tr&gt;&lt;tr&gt;&lt;td&gt; Sal - Mulheres: &lt;/td&gt;&lt;td align='right'&gt;&lt;/td&gt;&lt;/tr&gt;&lt;tr&gt;&lt;td&gt; Sal - Homens: &lt;/td&gt;&lt;td align='right'&gt;&lt;/td&gt;&lt;/tr&gt;&lt;tr&gt;&lt;td&gt; Folha Salarial - FS ( Anual): &lt;/td&gt;&lt;td align='right'&gt;0,00&lt;/td&gt;&lt;/tr&gt;&lt;/table&gt;&lt;br&gt;&lt;br&gt;1)  A AMORTIZAÇÃO SERÁ FEITA POR ALÍQUOTAS OU POR APORTES?&lt;br&gt;&lt;table border='1'&gt;&lt;tr&gt;&lt;td&gt;_X_&lt;/td&gt;&lt;td&gt; POR ALÍQUOTAS &lt;/td&gt;&lt;/tr&gt;&lt;tr&gt;&lt;td&gt;___&lt;/td&gt;&lt;td&gt; POR APORTES &lt;/td&gt;&lt;/tr&gt;&lt;/table&gt;&lt;br&gt;2)  OS PAGAMENTOS DAS CONTRIBUIÇÕES SERÃO FEITAS NO INICIO (ANTECIPADOS) OU NO FINAL (POSTECIPADOS) DO PERÍODO?&lt;br&gt;&lt;br&gt;&lt;table border='1'&gt;&lt;tr&gt;&lt;td&gt;_X_&lt;/td&gt;&lt;td&gt; Pagamentos Antecipados &lt;/td&gt;&lt;/tr&gt;&lt;tr&gt;&lt;td&gt;___&lt;/td&gt;&lt;td&gt; Pagamentos Postecipados &lt;/td&gt;&lt;/tr&gt;&lt;/table&gt;&lt;br&gt;&lt;br&gt;&lt;table border='2' width='90%'&gt;&lt;tr align='center' height='70'&gt;&lt;td&gt; n &lt;/td&gt;&lt;td&gt; Ano &lt;/td&gt;&lt;td&gt; Aportes (R$) &lt;/td&gt;&lt;td&gt; Percentual (%) &lt;/td&gt;&lt;td&gt; Base de Cálculo &lt;/td&gt;&lt;td&gt; Saldo Inicial &lt;/td&gt;&lt;td&gt; (-) Pagamento &lt;/td&gt;&lt;td&gt; Juros &lt;/td&gt;&lt;td&gt; Saldo Final &lt;/td&gt;&lt;/tr&gt;&lt;tr align='center'&gt;&lt;td&gt; 1&lt;/td&gt;&lt;td&gt; 2014&lt;/td&gt;&lt;td&gt;&lt;/td&gt;&lt;td&gt;&lt;/td&gt;&lt;td&gt;&lt;/td&gt;&lt;td&gt;&lt;/td&gt;&lt;td&gt;&lt;/td&gt;&lt;td&gt;&lt;/td&gt;&lt;td&gt;&lt;/td&gt;&lt;tr align='center'&gt;&lt;td&gt; 2&lt;/td&gt;&lt;td&gt; 2015&lt;/td&gt;&lt;td&gt;&lt;/td&gt;&lt;td&gt;&lt;/td&gt;&lt;td&gt;&lt;/td&gt;&lt;td&gt;&lt;/td&gt;&lt;td&gt;&lt;/td&gt;&lt;td&gt;&lt;/td&gt;&lt;td&gt;&lt;/td&gt;&lt;tr align='center'&gt;&lt;td&gt; 3&lt;/td&gt;&lt;td&gt; 2016&lt;/td&gt;&lt;td&gt;&lt;/td&gt;&lt;td&gt;&lt;/td&gt;&lt;td&gt;&lt;/td&gt;&lt;td&gt;&lt;/td&gt;&lt;td&gt;&lt;/td&gt;&lt;td&gt;&lt;/td&gt;&lt;td&gt;&lt;/td&gt;&lt;tr align='center'&gt;&lt;td&gt; 4&lt;/td&gt;&lt;td&gt; 2017&lt;/td&gt;&lt;td&gt;&lt;/td&gt;&lt;td&gt;&lt;/td&gt;&lt;td&gt;&lt;/td&gt;&lt;td&gt;&lt;/td&gt;&lt;td&gt;&lt;/td&gt;&lt;td&gt;&lt;/td&gt;&lt;td&gt;&lt;/td&gt;&lt;tr align='center'&gt;&lt;td&gt; 5&lt;/td&gt;&lt;td&gt; 2018&lt;/td&gt;&lt;td&gt;&lt;/td&gt;&lt;td&gt;&lt;/td&gt;&lt;td&gt;&lt;/td&gt;&lt;td&gt;&lt;/td&gt;&lt;td&gt;&lt;/td&gt;&lt;td&gt;&lt;/td&gt;&lt;td&gt;&lt;/td&gt;&lt;tr align='center'&gt;&lt;td&gt; 6&lt;/td&gt;&lt;td&gt; 2019&lt;/td&gt;&lt;td&gt;&lt;/td&gt;&lt;td&gt;&lt;/td&gt;&lt;td&gt;&lt;/td&gt;&lt;td&gt;&lt;/td&gt;&lt;td&gt;&lt;/td&gt;&lt;td&gt;&lt;/td&gt;&lt;td&gt;&lt;/td&gt;&lt;tr align='center'&gt;&lt;td&gt; 7&lt;/td&gt;&lt;td&gt; 2020&lt;/td&gt;&lt;td&gt;&lt;/td&gt;&lt;td&gt;&lt;/td&gt;&lt;td&gt;&lt;/td&gt;&lt;td&gt;&lt;/td&gt;&lt;td&gt;&lt;/td&gt;&lt;td&gt;&lt;/td&gt;&lt;td&gt;&lt;/td&gt;&lt;tr align='center'&gt;&lt;td&gt; 8&lt;/td&gt;&lt;td&gt; 2021&lt;/td&gt;&lt;td&gt;&lt;/td&gt;&lt;td&gt;&lt;/td&gt;&lt;td&gt;&lt;/td&gt;&lt;td&gt;&lt;/td&gt;&lt;td&gt;&lt;/td&gt;&lt;td&gt;&lt;/td&gt;&lt;td&gt;&lt;/td&gt;&lt;tr align='center'&gt;&lt;td&gt; 9&lt;/td&gt;&lt;td&gt; 2022&lt;/td&gt;&lt;td&gt;&lt;/td&gt;&lt;td&gt;&lt;/td&gt;&lt;td&gt;&lt;/td&gt;&lt;td&gt;&lt;/td&gt;&lt;td&gt;&lt;/td&gt;&lt;td&gt;&lt;/td&gt;&lt;td&gt;&lt;/td&gt;&lt;tr align='center'&gt;&lt;td&gt; 10&lt;/td&gt;&lt;td&gt; 2023&lt;/td&gt;&lt;td&gt;&lt;/td&gt;&lt;td&gt;&lt;/td&gt;&lt;td&gt;&lt;/td&gt;&lt;td&gt;&lt;/td&gt;&lt;td&gt;&lt;/td&gt;&lt;td&gt;&lt;/td&gt;&lt;td&gt;&lt;/td&gt;&lt;tr align='center'&gt;&lt;td&gt; 11&lt;/td&gt;&lt;td&gt; 2024&lt;/td&gt;&lt;td&gt;&lt;/td&gt;&lt;td&gt;&lt;/td&gt;&lt;td&gt;&lt;/td&gt;&lt;td&gt;&lt;/td&gt;&lt;td&gt;&lt;/td&gt;&lt;td&gt;&lt;/td&gt;&lt;td&gt;&lt;/td&gt;&lt;tr align='center'&gt;&lt;td&gt; 12&lt;/td&gt;&lt;td&gt; 2025&lt;/td&gt;&lt;td&gt;&lt;/td&gt;&lt;td&gt;&lt;/td&gt;&lt;td&gt;&lt;/td&gt;&lt;td&gt;&lt;/td&gt;&lt;td&gt;&lt;/td&gt;&lt;td&gt;&lt;/td&gt;&lt;td&gt;&lt;/td&gt;&lt;tr align='center'&gt;&lt;td&gt; 13&lt;/td&gt;&lt;td&gt; 2026&lt;/td&gt;&lt;td&gt;&lt;/td&gt;&lt;td&gt;&lt;/td&gt;&lt;td&gt;&lt;/td&gt;&lt;td&gt;&lt;/td&gt;&lt;td&gt;&lt;/td&gt;&lt;td&gt;&lt;/td&gt;&lt;td&gt;&lt;/td&gt;&lt;tr align='center'&gt;&lt;td&gt; 14&lt;/td&gt;&lt;td&gt; 2027&lt;/td&gt;&lt;td&gt;&lt;/td&gt;&lt;td&gt;&lt;/td&gt;&lt;td&gt;&lt;/td&gt;&lt;td&gt;&lt;/td&gt;&lt;td&gt;&lt;/td&gt;&lt;td&gt;&lt;/td&gt;&lt;td&gt;&lt;/td&gt;&lt;tr align='center'&gt;&lt;td&gt; 15&lt;/td&gt;&lt;td&gt; 2028&lt;/td&gt;&lt;td&gt;&lt;/td&gt;&lt;td&gt;&lt;/td&gt;&lt;td&gt;&lt;/td&gt;&lt;td&gt;&lt;/td&gt;&lt;td&gt;&lt;/td&gt;&lt;td&gt;&lt;/td&gt;&lt;td&gt;&lt;/td&gt;&lt;tr align='center'&gt;&lt;td&gt; 16&lt;/td&gt;&lt;td&gt; 2029&lt;/td&gt;&lt;td&gt;&lt;/td&gt;&lt;td&gt;&lt;/td&gt;&lt;td&gt;&lt;/td&gt;&lt;td&gt;&lt;/td&gt;&lt;td&gt;&lt;/td&gt;&lt;td&gt;&lt;/td&gt;&lt;td&gt;&lt;/td&gt;&lt;tr align='center'&gt;&lt;td&gt; 17&lt;/td&gt;&lt;td&gt; 2030&lt;/td&gt;&lt;td&gt;&lt;/td&gt;&lt;td&gt;&lt;/td&gt;&lt;td&gt;&lt;/td&gt;&lt;td&gt;&lt;/td&gt;&lt;td&gt;&lt;/td&gt;&lt;td&gt;&lt;/td&gt;&lt;td&gt;&lt;/td&gt;&lt;tr align='center'&gt;&lt;td&gt; 18&lt;/td&gt;&lt;td&gt; 2031&lt;/td&gt;&lt;td&gt;&lt;/td&gt;&lt;td&gt;&lt;/td&gt;&lt;td&gt;&lt;/td&gt;&lt;td&gt;&lt;/td&gt;&lt;td&gt;&lt;/td&gt;&lt;td&gt;&lt;/td&gt;&lt;td&gt;&lt;/td&gt;&lt;tr align='center'&gt;&lt;td&gt; 19&lt;/td&gt;&lt;td&gt; 2032&lt;/td&gt;&lt;td&gt;&lt;/td&gt;&lt;td&gt;&lt;/td&gt;&lt;td&gt;&lt;/td&gt;&lt;td&gt;&lt;/td&gt;&lt;td&gt;&lt;/td&gt;&lt;td&gt;&lt;/td&gt;&lt;td&gt;&lt;/td&gt;&lt;tr align='center'&gt;&lt;td&gt; 20&lt;/td&gt;&lt;td&gt; 2033&lt;/td&gt;&lt;td&gt;&lt;/td&gt;&lt;td&gt;&lt;/td&gt;&lt;td&gt;&lt;/td&gt;&lt;td&gt;&lt;/td&gt;&lt;td&gt;&lt;/td&gt;&lt;td&gt;&lt;/td&gt;&lt;td&gt;&lt;/td&gt;&lt;tr align='center'&gt;&lt;td&gt; 21&lt;/td&gt;&lt;td&gt; 2034&lt;/td&gt;&lt;td&gt;&lt;/td&gt;&lt;td&gt;&lt;/td&gt;&lt;td&gt;&lt;/td&gt;&lt;td&gt;&lt;/td&gt;&lt;td&gt;&lt;/td&gt;&lt;td&gt;&lt;/td&gt;&lt;td&gt;&lt;/td&gt;&lt;tr align='center'&gt;&lt;td&gt; 22&lt;/td&gt;&lt;td&gt; 2035&lt;/td&gt;&lt;td&gt;&lt;/td&gt;&lt;td&gt;&lt;/td&gt;&lt;td&gt;&lt;/td&gt;&lt;td&gt;&lt;/td&gt;&lt;td&gt;&lt;/td&gt;&lt;td&gt;&lt;/td&gt;&lt;td&gt;&lt;/td&gt;&lt;tr align='center'&gt;&lt;td&gt; 23&lt;/td&gt;&lt;td&gt; 2036&lt;/td&gt;&lt;td&gt;&lt;/td&gt;&lt;td&gt;&lt;/td&gt;&lt;td&gt;&lt;/td&gt;&lt;td&gt;&lt;/td&gt;&lt;td&gt;&lt;/td&gt;&lt;td&gt;&lt;/td&gt;&lt;td&gt;&lt;/td&gt;&lt;tr align='center'&gt;&lt;td&gt; 24&lt;/td&gt;&lt;td&gt; 2037&lt;/td&gt;&lt;td&gt;&lt;/td&gt;&lt;td&gt;&lt;/td&gt;&lt;td&gt;&lt;/td&gt;&lt;td&gt;&lt;/td&gt;&lt;td&gt;&lt;/td&gt;&lt;td&gt;&lt;/td&gt;&lt;td&gt;&lt;/td&gt;&lt;tr align='center'&gt;&lt;td&gt; 25&lt;/td&gt;&lt;td&gt; 2038&lt;/td&gt;&lt;td&gt;&lt;/td&gt;&lt;td&gt;&lt;/td&gt;&lt;td&gt;&lt;/td&gt;&lt;td&gt;&lt;/td&gt;&lt;td&gt;&lt;/td&gt;&lt;td&gt;&lt;/td&gt;&lt;td&gt;&lt;/td&gt;&lt;tr align='center'&gt;&lt;td&gt; 26&lt;/td&gt;&lt;td&gt; 2039&lt;/td&gt;&lt;td&gt;&lt;/td&gt;&lt;td&gt;&lt;/td&gt;&lt;td&gt;&lt;/td&gt;&lt;td&gt;&lt;/td&gt;&lt;td&gt;&lt;/td&gt;&lt;td&gt;&lt;/td&gt;&lt;td&gt;&lt;/td&gt;&lt;tr align='center'&gt;&lt;td&gt; 27&lt;/td&gt;&lt;td&gt; 2040&lt;/td&gt;&lt;td&gt;&lt;/td&gt;&lt;td&gt;&lt;/td&gt;&lt;td&gt;&lt;/td&gt;&lt;td&gt;&lt;/td&gt;&lt;td&gt;&lt;/td&gt;&lt;td&gt;&lt;/td&gt;&lt;td&gt;&lt;/td&gt;&lt;tr align='center'&gt;&lt;td&gt; 28&lt;/td&gt;&lt;td&gt; 2041&lt;/td&gt;&lt;td&gt;&lt;/td&gt;&lt;td&gt;&lt;/td&gt;&lt;td&gt;&lt;/td&gt;&lt;td&gt;&lt;/td&gt;&lt;td&gt;&lt;/td&gt;&lt;td&gt;&lt;/td&gt;&lt;td&gt;&lt;/td&gt;&lt;tr align='center'&gt;&lt;td&gt; 29&lt;/td&gt;&lt;td&gt; 2042&lt;/td&gt;&lt;td&gt;&lt;/td&gt;&lt;td&gt;&lt;/td&gt;&lt;td&gt;&lt;/td&gt;&lt;td&gt;&lt;/td&gt;&lt;td&gt;&lt;/td&gt;&lt;td&gt;&lt;/td&gt;&lt;td&gt;&lt;/td&gt;&lt;tr align='center'&gt;&lt;td&gt; 30&lt;/td&gt;&lt;td&gt; 2043&lt;/td&gt;&lt;td&gt;&lt;/td&gt;&lt;td&gt;&lt;/td&gt;&lt;td&gt;&lt;/td&gt;&lt;td&gt;&lt;/td&gt;&lt;td&gt;&lt;/td&gt;&lt;td&gt;&lt;/td&gt;&lt;td&gt;&lt;/td&gt;&lt;tr align='center'&gt;&lt;td&gt; 31&lt;/td&gt;&lt;td&gt; 2044&lt;/td&gt;&lt;td&gt;&lt;/td&gt;&lt;td&gt;&lt;/td&gt;&lt;td&gt;&lt;/td&gt;&lt;td&gt;&lt;/td&gt;&lt;td&gt;&lt;/td&gt;&lt;td&gt;&lt;/td&gt;&lt;td&gt;&lt;/td&gt;&lt;tr align='center'&gt;&lt;td&gt; 32&lt;/td&gt;&lt;td&gt; 2045&lt;/td&gt;&lt;td&gt;&lt;/td&gt;&lt;td&gt;&lt;/td&gt;&lt;td&gt;&lt;/td&gt;&lt;td&gt;&lt;/td&gt;&lt;td&gt;&lt;/td&gt;&lt;td&gt;&lt;/td&gt;&lt;td&gt;&lt;/td&gt;&lt;tr align='center'&gt;&lt;td&gt; 33&lt;/td&gt;&lt;td&gt; 2046&lt;/td&gt;&lt;td&gt;&lt;/td&gt;&lt;td&gt;&lt;/td&gt;&lt;td&gt;&lt;/td&gt;&lt;td&gt;&lt;/td&gt;&lt;td&gt;&lt;/td&gt;&lt;td&gt;&lt;/td&gt;&lt;td&gt;&lt;/td&gt;&lt;tr align='center'&gt;&lt;td&gt; 34&lt;/td&gt;&lt;td&gt; 2047&lt;/td&gt;&lt;td&gt;&lt;/td&gt;&lt;td&gt;&lt;/td&gt;&lt;td&gt;&lt;/td&gt;&lt;td&gt;&lt;/td&gt;&lt;td&gt;&lt;/td&gt;&lt;td&gt;&lt;/td&gt;&lt;td&gt;&lt;/td&gt;&lt;tr align='center'&gt;&lt;td&gt; 35&lt;/td&gt;&lt;td&gt; 2048&lt;/td&gt;&lt;td&gt;&lt;/td&gt;&lt;td&gt;&lt;/td&gt;&lt;td&gt;&lt;/td&gt;&lt;td&gt;&lt;/td&gt;&lt;td&gt;&lt;/td&gt;&lt;td&gt;&lt;/td&gt;&lt;td&gt;&lt;/td&gt;&lt;/table&gt;&lt;br&gt;&lt;br&gt;F.9. ) Projeção das Provisões Matemáticas para os próximos doze meses, a partir da data da avaliação (instante zero), em consonância com a planificação contábil.: &lt;br&gt;&lt;br&gt;F.9.1. Plano Previdenciário / Capitalizado - Benefícios Concedidos:&lt;br&gt;&lt;br&gt;&lt;table border='2' width='90%'&gt;&lt;tr align='center' height=70&gt;&lt;td&gt; Mês &lt;br&gt; k &lt;/td&gt;&lt;td&gt; 2.2.7.2.1.03.00&lt;/td&gt;&lt;td&gt; 2.2.7.2.1.03.01&lt;/td&gt;&lt;td&gt; 2.2.7.2.1.03.02&lt;/td&gt;&lt;td&gt; 2.2.7.2.1.03.03&lt;/td&gt;&lt;td&gt; 2.2.7.2.1.03.04&lt;/td&gt;&lt;td&gt; 2.2.7.2.1.03.05&lt;/td&gt;&lt;td&gt; 2.2.7.2.1.03.06&lt;/td&gt;&lt;/tr&gt;&lt;tr align='center'&gt;&lt;td&gt; 0&lt;/td&gt;&lt;td&gt;&lt;/td&gt;&lt;td&gt;&lt;/td&gt;&lt;td&gt;&lt;/td&gt;&lt;td&gt;&lt;/td&gt;&lt;td&gt;&lt;/td&gt;&lt;td&gt;&lt;/td&gt;&lt;td&gt;&lt;/td&gt;&lt;/tr&gt;&lt;tr align='center'&gt;&lt;td&gt; 1&lt;/td&gt;&lt;td&gt;&lt;/td&gt;&lt;td&gt;&lt;/td&gt;&lt;td&gt;&lt;/td&gt;&lt;td&gt;&lt;/td&gt;&lt;td&gt;&lt;/td&gt;&lt;td&gt;&lt;/td&gt;&lt;td&gt;&lt;/td&gt;&lt;/tr&gt;&lt;tr align='center'&gt;&lt;td&gt; 2&lt;/td&gt;&lt;td&gt;&lt;/td&gt;&lt;td&gt;&lt;/td&gt;&lt;td&gt;&lt;/td&gt;&lt;td&gt;&lt;/td&gt;&lt;td&gt;&lt;/td&gt;&lt;td&gt;&lt;/td&gt;&lt;td&gt;&lt;/td&gt;&lt;/tr&gt;&lt;tr align='center'&gt;&lt;td&gt; 3&lt;/td&gt;&lt;td&gt;&lt;/td&gt;&lt;td&gt;&lt;/td&gt;&lt;td&gt;&lt;/td&gt;&lt;td&gt;&lt;/td&gt;&lt;td&gt;&lt;/td&gt;&lt;td&gt;&lt;/td&gt;&lt;td&gt;&lt;/td&gt;&lt;/tr&gt;&lt;tr align='center'&gt;&lt;td&gt; 4&lt;/td&gt;&lt;td&gt;&lt;/td&gt;&lt;td&gt;&lt;/td&gt;&lt;td&gt;&lt;/td&gt;&lt;td&gt;&lt;/td&gt;&lt;td&gt;&lt;/td&gt;&lt;td&gt;&lt;/td&gt;&lt;td&gt;&lt;/td&gt;&lt;/tr&gt;&lt;tr align='center'&gt;&lt;td&gt; 5&lt;/td&gt;&lt;td&gt;&lt;/td&gt;&lt;td&gt;&lt;/td&gt;&lt;td&gt;&lt;/td&gt;&lt;td&gt;&lt;/td&gt;&lt;td&gt;&lt;/td&gt;&lt;td&gt;&lt;/td&gt;&lt;td&gt;&lt;/td&gt;&lt;/tr&gt;&lt;tr align='center'&gt;&lt;td&gt; 6&lt;/td&gt;&lt;td&gt;&lt;/td&gt;&lt;td&gt;&lt;/td&gt;&lt;td&gt;&lt;/td&gt;&lt;td&gt;&lt;/td&gt;&lt;td&gt;&lt;/td&gt;&lt;td&gt;&lt;/td&gt;&lt;td&gt;&lt;/td&gt;&lt;/tr&gt;&lt;tr align='center'&gt;&lt;td&gt; 7&lt;/td&gt;&lt;td&gt;&lt;/td&gt;&lt;td&gt;&lt;/td&gt;&lt;td&gt;&lt;/td&gt;&lt;td&gt;&lt;/td&gt;&lt;td&gt;&lt;/td&gt;&lt;td&gt;&lt;/td&gt;&lt;td&gt;&lt;/td&gt;&lt;/tr&gt;&lt;tr align='center'&gt;&lt;td&gt; 8&lt;/td&gt;&lt;td&gt;&lt;/td&gt;&lt;td&gt;&lt;/td&gt;&lt;td&gt;&lt;/td&gt;&lt;td&gt;&lt;/td&gt;&lt;td&gt;&lt;/td&gt;&lt;td&gt;&lt;/td&gt;&lt;td&gt;&lt;/td&gt;&lt;/tr&gt;&lt;tr align='center'&gt;&lt;td&gt; 9&lt;/td&gt;&lt;td&gt;&lt;/td&gt;&lt;td&gt;&lt;/td&gt;&lt;td&gt;&lt;/td&gt;&lt;td&gt;&lt;/td&gt;&lt;td&gt;&lt;/td&gt;&lt;td&gt;&lt;/td&gt;&lt;td&gt;&lt;/td&gt;&lt;/tr&gt;&lt;tr align='center'&gt;&lt;td&gt; 10&lt;/td&gt;&lt;td&gt;&lt;/td&gt;&lt;td&gt;&lt;/td&gt;&lt;td&gt;&lt;/td&gt;&lt;td&gt;&lt;/td&gt;&lt;td&gt;&lt;/td&gt;&lt;td&gt;&lt;/td&gt;&lt;td&gt;&lt;/td&gt;&lt;/tr&gt;&lt;tr align='center'&gt;&lt;td&gt; 11&lt;/td&gt;&lt;td&gt;&lt;/td&gt;&lt;td&gt;&lt;/td&gt;&lt;td&gt;&lt;/td&gt;&lt;td&gt;&lt;/td&gt;&lt;td&gt;&lt;/td&gt;&lt;td&gt;&lt;/td&gt;&lt;td&gt;&lt;/td&gt;&lt;/tr&gt;&lt;tr align='center'&gt;&lt;td&gt; 12&lt;/td&gt;&lt;td&gt;&lt;/td&gt;&lt;td&gt;&lt;/td&gt;&lt;td&gt;&lt;/td&gt;&lt;td&gt;&lt;/td&gt;&lt;td&gt;&lt;/td&gt;&lt;td&gt;&lt;/td&gt;&lt;td&gt;&lt;/td&gt;&lt;/tr&gt;&lt;/table&gt;&lt;br&gt;&lt;table align='center'&gt;&lt;tr&gt;&lt;td&gt; 2.2.7.2.1.03.00 - PLANO PREVIDENCIARIO - PROVISOES DE BENEFICIOS CONCEDIDOS &lt;/td&gt;&lt;/tr&gt;&lt;tr&gt;&lt;td&gt; 2.2.7.2.1.03.01 - APOSENTADORIAS/PENSÕES/OUTROS BENEFÍCIOS CONCEDIDOS DO PLANO PREVIDENCIÁRIO DO RPPS &lt;/td&gt;&lt;/tr&gt;&lt;tr&gt;&lt;td&gt; 2.2.7.2.1.03.02 - (-) CONTRIBUIÇÕES DO ENTE PARA O PLANO PREVIDENCIÁRIO DO RPPS &lt;/td&gt;&lt;/tr&gt;&lt;tr&gt;&lt;td&gt; 2.2.7.2.1.03.03 - (-) CONTRIBUIÇÕES DO INATIVO PARA O PLANO PREVIDENCIÁRIO DO RPPS &lt;/td&gt;&lt;/tr&gt;&lt;tr&gt;&lt;td&gt; 2.2.7.2.1.03.04 - (-) CONTRIBUIÇÕES DO PENSIONISTA PARA O PLANO PREVIDENCIÁRIO DO RPPS &lt;/td&gt;&lt;/tr&gt;&lt;tr&gt;&lt;td&gt; 2.2.7.2.1.03.05 - (-) COMPENSAÇÃO PREVIDENCIÁRIA DO PLANO PREVIDENCIÁRIO DO RPPS &lt;/td&gt;&lt;/tr&gt;&lt;tr&gt;&lt;td&gt; 2.2.7.2.1.03.06 - (-) PARCELAMENTO DE DÉBITOS PREVIDENCIÁRIOS DO PLANO PREVIDENCIÁRIO DO RPPS &lt;/td&gt;&lt;/tr&gt;&lt;/table&gt;&lt;br&gt;F.9.2. Plano Previdenciário / Capitalizado - Benefícios a Conceder:&lt;br&gt;&lt;br&gt;&lt;table border='2' width='80%'&gt;&lt;tr align='center' height=70&gt;&lt;td&gt; Mês &lt;br&gt; k &lt;/td&gt;&lt;td&gt;2.2.7.2.1.04.00&lt;/td&gt;&lt;td&gt; 2.2.7.2.1.04.01&lt;/td&gt;&lt;td&gt; 2.2.7.2.1.04.02&lt;/td&gt;&lt;td&gt; 2.2.7.2.1.04.03&lt;/td&gt;&lt;td&gt; 2.2.7.2.1.04.04&lt;/td&gt;&lt;td&gt; 2.2.7.2.1.04.05&lt;/td&gt;&lt;td&gt; 2.2.7.2.1.05.00&lt;/td&gt;&lt;td&gt; 2.2.7.2.1.05.98 &lt;/td&gt;&lt;/tr&gt;&lt;tr align='center'&gt;&lt;td&gt; 0&lt;/td&gt;&lt;td&gt;&lt;/td&gt;&lt;td&gt;&lt;/td&gt;&lt;td&gt;&lt;/td&gt;&lt;td&gt;&lt;/td&gt;&lt;td&gt;&lt;/td&gt;&lt;td&gt;&lt;/td&gt;&lt;td&gt;&lt;/td&gt;&lt;td&gt;&lt;/td&gt;&lt;/tr&gt;&lt;tr align='center'&gt;&lt;td&gt; 1&lt;/td&gt;&lt;td&gt;&lt;/td&gt;&lt;td&gt;&lt;/td&gt;&lt;td&gt;&lt;/td&gt;&lt;td&gt;&lt;/td&gt;&lt;td&gt;&lt;/td&gt;&lt;td&gt;&lt;/td&gt;&lt;td&gt;&lt;/td&gt;&lt;td&gt;&lt;/td&gt;&lt;/tr&gt;&lt;tr align='center'&gt;&lt;td&gt; 2&lt;/td&gt;&lt;td&gt;&lt;/td&gt;&lt;td&gt;&lt;/td&gt;&lt;td&gt;&lt;/td&gt;&lt;td&gt;&lt;/td&gt;&lt;td&gt;&lt;/td&gt;&lt;td&gt;&lt;/td&gt;&lt;td&gt;&lt;/td&gt;&lt;td&gt;&lt;/td&gt;&lt;/tr&gt;&lt;tr align='center'&gt;&lt;td&gt; 3&lt;/td&gt;&lt;td&gt;&lt;/td&gt;&lt;td&gt;&lt;/td&gt;&lt;td&gt;&lt;/td&gt;&lt;td&gt;&lt;/td&gt;&lt;td&gt;&lt;/td&gt;&lt;td&gt;&lt;/td&gt;&lt;td&gt;&lt;/td&gt;&lt;td&gt;&lt;/td&gt;&lt;/tr&gt;&lt;tr align='center'&gt;&lt;td&gt; 4&lt;/td&gt;&lt;td&gt;&lt;/td&gt;&lt;td&gt;&lt;/td&gt;&lt;td&gt;&lt;/td&gt;&lt;td&gt;&lt;/td&gt;&lt;td&gt;&lt;/td&gt;&lt;td&gt;&lt;/td&gt;&lt;td&gt;&lt;/td&gt;&lt;td&gt;&lt;/td&gt;&lt;/tr&gt;&lt;tr align='center'&gt;&lt;td&gt; 5&lt;/td&gt;&lt;td&gt;&lt;/td&gt;&lt;td&gt;&lt;/td&gt;&lt;td&gt;&lt;/td&gt;&lt;td&gt;&lt;/td&gt;&lt;td&gt;&lt;/td&gt;&lt;td&gt;&lt;/td&gt;&lt;td&gt;&lt;/td&gt;&lt;td&gt;&lt;/td&gt;&lt;/tr&gt;&lt;tr align='center'&gt;&lt;td&gt; 6&lt;/td&gt;&lt;td&gt;&lt;/td&gt;&lt;td&gt;&lt;/td&gt;&lt;td&gt;&lt;/td&gt;&lt;td&gt;&lt;/td&gt;&lt;td&gt;&lt;/td&gt;&lt;td&gt;&lt;/td&gt;&lt;td&gt;&lt;/td&gt;&lt;td&gt;&lt;/td&gt;&lt;/tr&gt;&lt;tr align='center'&gt;&lt;td&gt; 7&lt;/td&gt;&lt;td&gt;&lt;/td&gt;&lt;td&gt;&lt;/td&gt;&lt;td&gt;&lt;/td&gt;&lt;td&gt;&lt;/td&gt;&lt;td&gt;&lt;/td&gt;&lt;td&gt;&lt;/td&gt;&lt;td&gt;&lt;/td&gt;&lt;td&gt;&lt;/td&gt;&lt;/tr&gt;&lt;tr align='center'&gt;&lt;td&gt; 8&lt;/td&gt;&lt;td&gt;&lt;/td&gt;&lt;td&gt;&lt;/td&gt;&lt;td&gt;&lt;/td&gt;&lt;td&gt;&lt;/td&gt;&lt;td&gt;&lt;/td&gt;&lt;td&gt;&lt;/td&gt;&lt;td&gt;&lt;/td&gt;&lt;td&gt;&lt;/td&gt;&lt;/tr&gt;&lt;tr align='center'&gt;&lt;td&gt; 9&lt;/td&gt;&lt;td&gt;&lt;/td&gt;&lt;td&gt;&lt;/td&gt;&lt;td&gt;&lt;/td&gt;&lt;td&gt;&lt;/td&gt;&lt;td&gt;&lt;/td&gt;&lt;td&gt;&lt;/td&gt;&lt;td&gt;&lt;/td&gt;&lt;td&gt;&lt;/td&gt;&lt;/tr&gt;&lt;tr align='center'&gt;&lt;td&gt; 10&lt;/td&gt;&lt;td&gt;&lt;/td&gt;&lt;td&gt;&lt;/td&gt;&lt;td&gt;&lt;/td&gt;&lt;td&gt;&lt;/td&gt;&lt;td&gt;&lt;/td&gt;&lt;td&gt;&lt;/td&gt;&lt;td&gt;&lt;/td&gt;&lt;td&gt;&lt;/td&gt;&lt;/tr&gt;&lt;tr align='center'&gt;&lt;td&gt; 11&lt;/td&gt;&lt;td&gt;&lt;/td&gt;&lt;td&gt;&lt;/td&gt;&lt;td&gt;&lt;/td&gt;&lt;td&gt;&lt;/td&gt;&lt;td&gt;&lt;/td&gt;&lt;td&gt;&lt;/td&gt;&lt;td&gt;&lt;/td&gt;&lt;td&gt;&lt;/td&gt;&lt;/tr&gt;&lt;tr align='center'&gt;&lt;td&gt; 12&lt;/td&gt;&lt;td&gt;&lt;/td&gt;&lt;td&gt;&lt;/td&gt;&lt;td&gt;&lt;/td&gt;&lt;td&gt;&lt;/td&gt;&lt;td&gt;&lt;/td&gt;&lt;td&gt;&lt;/td&gt;&lt;td&gt;&lt;/td&gt;&lt;td&gt;&lt;/td&gt;&lt;/tr&gt;&lt;/table&gt;&lt;br&gt;&lt;table align='center'&gt;&lt;tr&gt;&lt;td&gt; 2.2.7.2.1.04.00 - PLANO PREVIDENCIARIO - PROVISOES DE BENEFICIOS A CONCEDER &lt;/td&gt;&lt;/tr&gt;&lt;tr&gt;&lt;td&gt; 2.2.7.2.1.04.01 - APOSENTADORIAS/PENSÕES/OUTROS BENEFÍCIOS A CONCEDER DO PLANO PREVIDENCIÁRIO DO RPPS &lt;/td&gt;&lt;/tr&gt;&lt;tr&gt;&lt;td&gt; 2.2.7.2.1.04.02 - (-) CONTRIBUIÇÕES DO ENTE PARA O PLANO PREVIDENCIÁRIO DO RPPS &lt;/td&gt;&lt;/tr&gt;&lt;tr&gt;&lt;td&gt; 2.2.7.2.1.04.03 - (-) CONTRIBUIÇÕES DO ATIVO PARA O PLANO PREVIDENCIÁRIO DO RPPS &lt;/td&gt;&lt;/tr&gt;&lt;tr&gt;&lt;td&gt; 2.2.7.2.1.04.04 - (-) COMPENSAÇÃO PREVIDENCIÁRIA DO PLANO PREVIDENCIÁRIO DO RPPS &lt;/td&gt;&lt;/tr&gt;&lt;tr&gt;&lt;td&gt; 2.2.7.2.1.04.05 - (-) PARCELAMENTO DE DÉBITOS PREVIDENCIÁRIOS &lt;/td&gt;&lt;/tr&gt;&lt;tr&gt;&lt;td&gt; 2.2.7.2.1.05.00 -  PLANO PREVIDENCIARIO - PLANO DE AMORTIZACAO &lt;/td&gt;&lt;/tr&gt;&lt;tr&gt;&lt;td&gt; 2.2.7.2.1.05.98 - (-) OUTROS CRÉDITOS DO PLANO DE AMORTIZAÇÃO &lt;/td&gt;&lt;/tr&gt;&lt;/table&gt;&lt;br&gt;II - INFORMAÇÕES ADICIONAIS:&lt;br&gt;&lt;br&gt;&lt;table border='1' width='90%'&gt;&lt;tr&gt;&lt;td&gt;&lt;/td&gt;&lt;/tr&gt;&lt;tr&gt;&lt;td&gt;&lt;/td&gt;&lt;/tr&gt;&lt;tr&gt;&lt;td&gt;&lt;/td&gt;&lt;/tr&gt;&lt;/table&gt;&lt;/body&gt;&lt;/html&gt;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</si>
</sst>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0.000000"/>
    <numFmt numFmtId="178" formatCode="0.0%"/>
    <numFmt numFmtId="179" formatCode="0_)"/>
    <numFmt numFmtId="180" formatCode="0.00000000"/>
    <numFmt numFmtId="181" formatCode="_(* #,##0.00000_);_(* \(#,##0.00000\);_(* &quot;-&quot;??_);_(@_)"/>
    <numFmt numFmtId="182" formatCode="_(* #,##0.000000_);_(* \(#,##0.000000\);_(* &quot;-&quot;??_);_(@_)"/>
    <numFmt numFmtId="183" formatCode="_(* #,##0_);_(* \(#,##0\);_(* &quot;-&quot;??_);_(@_)"/>
    <numFmt numFmtId="184" formatCode="0.00000"/>
    <numFmt numFmtId="185" formatCode="0.0000000000000"/>
    <numFmt numFmtId="186" formatCode="0.00000000000000"/>
    <numFmt numFmtId="187" formatCode="0.000000000000000000"/>
    <numFmt numFmtId="188" formatCode="#,##0.00000"/>
    <numFmt numFmtId="189" formatCode="[$-416]dddd\,\ d&quot; de &quot;mmmm&quot; de &quot;yyyy"/>
    <numFmt numFmtId="190" formatCode="#,##0.000"/>
    <numFmt numFmtId="191" formatCode="#,##0.0000"/>
    <numFmt numFmtId="192" formatCode="#,##0.000000"/>
    <numFmt numFmtId="193" formatCode="mmm/yyyy"/>
    <numFmt numFmtId="194" formatCode="_(* #,##0.0000_);_(* \(#,##0.0000\);_(* &quot;-&quot;????_);_(@_)"/>
    <numFmt numFmtId="195" formatCode="0.000%"/>
    <numFmt numFmtId="196" formatCode="0.0000%"/>
    <numFmt numFmtId="197" formatCode="0.00000%"/>
    <numFmt numFmtId="198" formatCode="0.000000%"/>
    <numFmt numFmtId="199" formatCode="_(* #,##0.000_);_(* \(#,##0.000\);_(* &quot;-&quot;??_);_(@_)"/>
    <numFmt numFmtId="200" formatCode="_(* #,##0.0000_);_(* \(#,##0.0000\);_(* &quot;-&quot;??_);_(@_)"/>
    <numFmt numFmtId="201" formatCode="0.0000000%"/>
    <numFmt numFmtId="202" formatCode="0.00000000%"/>
    <numFmt numFmtId="203" formatCode="0.000000000%"/>
  </numFmts>
  <fonts count="7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Arial"/>
      <family val="0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6"/>
      <color indexed="12"/>
      <name val="Times New Roman"/>
      <family val="1"/>
    </font>
    <font>
      <sz val="14"/>
      <color indexed="17"/>
      <name val="System"/>
      <family val="2"/>
    </font>
    <font>
      <sz val="14"/>
      <color indexed="9"/>
      <name val="Times New Roman"/>
      <family val="1"/>
    </font>
    <font>
      <sz val="12"/>
      <color indexed="12"/>
      <name val="Arial"/>
      <family val="0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56" fillId="30" borderId="0" applyNumberFormat="0" applyBorder="0" applyAlignment="0" applyProtection="0"/>
    <xf numFmtId="0" fontId="8" fillId="31" borderId="1" applyNumberFormat="0" applyAlignment="0" applyProtection="0"/>
    <xf numFmtId="0" fontId="57" fillId="32" borderId="2" applyNumberFormat="0" applyAlignment="0" applyProtection="0"/>
    <xf numFmtId="0" fontId="58" fillId="33" borderId="3" applyNumberFormat="0" applyAlignment="0" applyProtection="0"/>
    <xf numFmtId="0" fontId="59" fillId="0" borderId="4" applyNumberFormat="0" applyFill="0" applyAlignment="0" applyProtection="0"/>
    <xf numFmtId="0" fontId="9" fillId="34" borderId="5" applyNumberFormat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0" fillId="4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43" borderId="0" applyNumberFormat="0" applyBorder="0" applyAlignment="0" applyProtection="0"/>
    <xf numFmtId="0" fontId="20" fillId="44" borderId="0" applyNumberFormat="0" applyBorder="0" applyAlignment="0" applyProtection="0"/>
    <xf numFmtId="0" fontId="0" fillId="0" borderId="0">
      <alignment/>
      <protection/>
    </xf>
    <xf numFmtId="0" fontId="0" fillId="45" borderId="10" applyNumberFormat="0" applyFont="0" applyAlignment="0" applyProtection="0"/>
    <xf numFmtId="0" fontId="0" fillId="46" borderId="11" applyNumberFormat="0" applyFont="0" applyAlignment="0" applyProtection="0"/>
    <xf numFmtId="0" fontId="21" fillId="3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32" borderId="13" applyNumberForma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17" applyNumberFormat="0" applyFill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47" borderId="18" xfId="0" applyFont="1" applyFill="1" applyBorder="1" applyAlignment="1">
      <alignment/>
    </xf>
    <xf numFmtId="0" fontId="2" fillId="47" borderId="19" xfId="0" applyFont="1" applyFill="1" applyBorder="1" applyAlignment="1">
      <alignment/>
    </xf>
    <xf numFmtId="0" fontId="2" fillId="47" borderId="20" xfId="0" applyFont="1" applyFill="1" applyBorder="1" applyAlignment="1">
      <alignment horizontal="center" wrapText="1"/>
    </xf>
    <xf numFmtId="0" fontId="2" fillId="47" borderId="0" xfId="0" applyFont="1" applyFill="1" applyBorder="1" applyAlignment="1">
      <alignment/>
    </xf>
    <xf numFmtId="176" fontId="2" fillId="47" borderId="18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2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47" borderId="21" xfId="0" applyFont="1" applyFill="1" applyBorder="1" applyAlignment="1">
      <alignment/>
    </xf>
    <xf numFmtId="0" fontId="2" fillId="47" borderId="22" xfId="0" applyFont="1" applyFill="1" applyBorder="1" applyAlignment="1">
      <alignment/>
    </xf>
    <xf numFmtId="0" fontId="27" fillId="0" borderId="0" xfId="0" applyFont="1" applyBorder="1" applyAlignment="1">
      <alignment horizontal="left" vertical="top" wrapText="1"/>
    </xf>
    <xf numFmtId="40" fontId="28" fillId="0" borderId="23" xfId="0" applyNumberFormat="1" applyFont="1" applyBorder="1" applyAlignment="1">
      <alignment horizontal="center"/>
    </xf>
    <xf numFmtId="40" fontId="28" fillId="0" borderId="23" xfId="0" applyNumberFormat="1" applyFont="1" applyBorder="1" applyAlignment="1">
      <alignment horizontal="left"/>
    </xf>
    <xf numFmtId="40" fontId="28" fillId="0" borderId="23" xfId="0" applyNumberFormat="1" applyFont="1" applyFill="1" applyBorder="1" applyAlignment="1">
      <alignment/>
    </xf>
    <xf numFmtId="40" fontId="2" fillId="0" borderId="23" xfId="0" applyNumberFormat="1" applyFont="1" applyBorder="1" applyAlignment="1">
      <alignment horizontal="left" indent="6"/>
    </xf>
    <xf numFmtId="40" fontId="2" fillId="0" borderId="23" xfId="0" applyNumberFormat="1" applyFont="1" applyBorder="1" applyAlignment="1">
      <alignment/>
    </xf>
    <xf numFmtId="40" fontId="28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8" fillId="47" borderId="0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10" fontId="33" fillId="0" borderId="23" xfId="92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0" fontId="35" fillId="0" borderId="0" xfId="92" applyNumberFormat="1" applyFont="1" applyFill="1" applyAlignment="1">
      <alignment horizontal="left"/>
    </xf>
    <xf numFmtId="0" fontId="31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6" fontId="3" fillId="0" borderId="23" xfId="0" applyNumberFormat="1" applyFont="1" applyFill="1" applyBorder="1" applyAlignment="1">
      <alignment horizontal="right"/>
    </xf>
    <xf numFmtId="10" fontId="33" fillId="0" borderId="0" xfId="92" applyNumberFormat="1" applyFont="1" applyFill="1" applyBorder="1" applyAlignment="1">
      <alignment horizontal="left"/>
    </xf>
    <xf numFmtId="4" fontId="3" fillId="47" borderId="0" xfId="0" applyNumberFormat="1" applyFont="1" applyFill="1" applyBorder="1" applyAlignment="1">
      <alignment horizontal="right"/>
    </xf>
    <xf numFmtId="176" fontId="36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Alignment="1">
      <alignment horizontal="left"/>
    </xf>
    <xf numFmtId="0" fontId="32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32" fillId="0" borderId="0" xfId="0" applyNumberFormat="1" applyFont="1" applyAlignment="1">
      <alignment/>
    </xf>
    <xf numFmtId="0" fontId="3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9" fillId="0" borderId="0" xfId="0" applyFont="1" applyAlignment="1">
      <alignment horizontal="right"/>
    </xf>
    <xf numFmtId="4" fontId="39" fillId="0" borderId="0" xfId="0" applyNumberFormat="1" applyFont="1" applyAlignment="1">
      <alignment horizontal="left"/>
    </xf>
    <xf numFmtId="0" fontId="32" fillId="0" borderId="0" xfId="0" applyFont="1" applyBorder="1" applyAlignment="1">
      <alignment horizontal="center" wrapText="1"/>
    </xf>
    <xf numFmtId="0" fontId="25" fillId="47" borderId="23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171" fontId="3" fillId="47" borderId="23" xfId="0" applyNumberFormat="1" applyFont="1" applyFill="1" applyBorder="1" applyAlignment="1">
      <alignment horizontal="center" wrapText="1"/>
    </xf>
    <xf numFmtId="171" fontId="3" fillId="47" borderId="23" xfId="0" applyNumberFormat="1" applyFont="1" applyFill="1" applyBorder="1" applyAlignment="1">
      <alignment horizontal="right" wrapText="1"/>
    </xf>
    <xf numFmtId="0" fontId="41" fillId="0" borderId="0" xfId="0" applyFont="1" applyAlignment="1">
      <alignment/>
    </xf>
    <xf numFmtId="0" fontId="28" fillId="0" borderId="0" xfId="0" applyFont="1" applyFill="1" applyBorder="1" applyAlignment="1">
      <alignment horizontal="center" vertical="top" wrapText="1"/>
    </xf>
    <xf numFmtId="4" fontId="29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Fill="1" applyBorder="1" applyAlignment="1">
      <alignment horizontal="left" vertical="center" wrapText="1" indent="5"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 wrapText="1" indent="3"/>
    </xf>
    <xf numFmtId="0" fontId="45" fillId="0" borderId="23" xfId="0" applyFont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0" fontId="25" fillId="0" borderId="0" xfId="0" applyFont="1" applyFill="1" applyAlignment="1">
      <alignment/>
    </xf>
    <xf numFmtId="171" fontId="29" fillId="0" borderId="23" xfId="0" applyNumberFormat="1" applyFont="1" applyBorder="1" applyAlignment="1">
      <alignment horizontal="center"/>
    </xf>
    <xf numFmtId="171" fontId="29" fillId="0" borderId="23" xfId="0" applyNumberFormat="1" applyFont="1" applyBorder="1" applyAlignment="1">
      <alignment/>
    </xf>
    <xf numFmtId="171" fontId="29" fillId="0" borderId="23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0" borderId="23" xfId="0" applyNumberFormat="1" applyFont="1" applyFill="1" applyBorder="1" applyAlignment="1">
      <alignment horizontal="center"/>
    </xf>
    <xf numFmtId="171" fontId="28" fillId="0" borderId="23" xfId="0" applyNumberFormat="1" applyFont="1" applyFill="1" applyBorder="1" applyAlignment="1">
      <alignment horizontal="center"/>
    </xf>
    <xf numFmtId="40" fontId="28" fillId="0" borderId="23" xfId="0" applyNumberFormat="1" applyFont="1" applyFill="1" applyBorder="1" applyAlignment="1">
      <alignment horizontal="left" indent="4"/>
    </xf>
    <xf numFmtId="171" fontId="27" fillId="0" borderId="23" xfId="0" applyNumberFormat="1" applyFont="1" applyFill="1" applyBorder="1" applyAlignment="1">
      <alignment horizontal="center"/>
    </xf>
    <xf numFmtId="171" fontId="28" fillId="0" borderId="23" xfId="0" applyNumberFormat="1" applyFont="1" applyFill="1" applyBorder="1" applyAlignment="1">
      <alignment/>
    </xf>
    <xf numFmtId="40" fontId="2" fillId="0" borderId="23" xfId="0" applyNumberFormat="1" applyFont="1" applyFill="1" applyBorder="1" applyAlignment="1">
      <alignment horizontal="center" vertical="center"/>
    </xf>
    <xf numFmtId="171" fontId="28" fillId="0" borderId="23" xfId="0" applyNumberFormat="1" applyFont="1" applyFill="1" applyBorder="1" applyAlignment="1">
      <alignment vertical="center"/>
    </xf>
    <xf numFmtId="40" fontId="28" fillId="0" borderId="23" xfId="0" applyNumberFormat="1" applyFont="1" applyFill="1" applyBorder="1" applyAlignment="1">
      <alignment vertical="center"/>
    </xf>
    <xf numFmtId="40" fontId="28" fillId="0" borderId="23" xfId="0" applyNumberFormat="1" applyFont="1" applyFill="1" applyBorder="1" applyAlignment="1">
      <alignment horizontal="center" vertical="center" wrapText="1"/>
    </xf>
    <xf numFmtId="40" fontId="28" fillId="0" borderId="23" xfId="0" applyNumberFormat="1" applyFont="1" applyFill="1" applyBorder="1" applyAlignment="1">
      <alignment horizontal="center" vertical="center"/>
    </xf>
    <xf numFmtId="40" fontId="28" fillId="0" borderId="23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42" fillId="47" borderId="0" xfId="0" applyFont="1" applyFill="1" applyBorder="1" applyAlignment="1">
      <alignment horizontal="center" vertical="top" wrapText="1"/>
    </xf>
    <xf numFmtId="171" fontId="43" fillId="47" borderId="0" xfId="0" applyNumberFormat="1" applyFont="1" applyFill="1" applyBorder="1" applyAlignment="1">
      <alignment vertical="top" wrapText="1"/>
    </xf>
    <xf numFmtId="0" fontId="25" fillId="47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33" fillId="47" borderId="0" xfId="0" applyFont="1" applyFill="1" applyBorder="1" applyAlignment="1">
      <alignment horizontal="center" vertical="top" wrapText="1"/>
    </xf>
    <xf numFmtId="0" fontId="29" fillId="44" borderId="25" xfId="0" applyFont="1" applyFill="1" applyBorder="1" applyAlignment="1" applyProtection="1">
      <alignment horizontal="center" wrapText="1"/>
      <protection locked="0"/>
    </xf>
    <xf numFmtId="0" fontId="29" fillId="44" borderId="20" xfId="0" applyFont="1" applyFill="1" applyBorder="1" applyAlignment="1" applyProtection="1">
      <alignment horizontal="center" wrapText="1"/>
      <protection locked="0"/>
    </xf>
    <xf numFmtId="10" fontId="29" fillId="44" borderId="25" xfId="0" applyNumberFormat="1" applyFont="1" applyFill="1" applyBorder="1" applyAlignment="1" applyProtection="1">
      <alignment horizontal="center" wrapText="1"/>
      <protection locked="0"/>
    </xf>
    <xf numFmtId="171" fontId="27" fillId="44" borderId="23" xfId="0" applyNumberFormat="1" applyFont="1" applyFill="1" applyBorder="1" applyAlignment="1" applyProtection="1">
      <alignment horizontal="center"/>
      <protection locked="0"/>
    </xf>
    <xf numFmtId="171" fontId="27" fillId="44" borderId="23" xfId="0" applyNumberFormat="1" applyFont="1" applyFill="1" applyBorder="1" applyAlignment="1" applyProtection="1">
      <alignment/>
      <protection locked="0"/>
    </xf>
    <xf numFmtId="0" fontId="29" fillId="44" borderId="18" xfId="0" applyFont="1" applyFill="1" applyBorder="1" applyAlignment="1" applyProtection="1">
      <alignment horizontal="left" vertical="top" wrapText="1"/>
      <protection locked="0"/>
    </xf>
    <xf numFmtId="10" fontId="34" fillId="44" borderId="23" xfId="92" applyNumberFormat="1" applyFont="1" applyFill="1" applyBorder="1" applyAlignment="1" applyProtection="1">
      <alignment horizontal="center"/>
      <protection locked="0"/>
    </xf>
    <xf numFmtId="3" fontId="34" fillId="44" borderId="23" xfId="0" applyNumberFormat="1" applyFont="1" applyFill="1" applyBorder="1" applyAlignment="1" applyProtection="1">
      <alignment horizontal="center"/>
      <protection locked="0"/>
    </xf>
    <xf numFmtId="176" fontId="34" fillId="44" borderId="23" xfId="0" applyNumberFormat="1" applyFont="1" applyFill="1" applyBorder="1" applyAlignment="1" applyProtection="1">
      <alignment horizontal="right"/>
      <protection locked="0"/>
    </xf>
    <xf numFmtId="3" fontId="34" fillId="44" borderId="23" xfId="0" applyNumberFormat="1" applyFont="1" applyFill="1" applyBorder="1" applyAlignment="1" applyProtection="1">
      <alignment horizontal="right"/>
      <protection locked="0"/>
    </xf>
    <xf numFmtId="171" fontId="34" fillId="44" borderId="23" xfId="0" applyNumberFormat="1" applyFont="1" applyFill="1" applyBorder="1" applyAlignment="1" applyProtection="1">
      <alignment horizontal="right"/>
      <protection locked="0"/>
    </xf>
    <xf numFmtId="171" fontId="43" fillId="44" borderId="24" xfId="0" applyNumberFormat="1" applyFont="1" applyFill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/>
      <protection locked="0"/>
    </xf>
    <xf numFmtId="171" fontId="29" fillId="44" borderId="23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Alignment="1">
      <alignment/>
    </xf>
    <xf numFmtId="4" fontId="32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25" fillId="0" borderId="23" xfId="0" applyFont="1" applyFill="1" applyBorder="1" applyAlignment="1">
      <alignment horizontal="center"/>
    </xf>
    <xf numFmtId="1" fontId="49" fillId="44" borderId="0" xfId="0" applyNumberFormat="1" applyFont="1" applyFill="1" applyBorder="1" applyAlignment="1" applyProtection="1">
      <alignment horizontal="left"/>
      <protection locked="0"/>
    </xf>
    <xf numFmtId="176" fontId="32" fillId="0" borderId="0" xfId="0" applyNumberFormat="1" applyFont="1" applyAlignment="1">
      <alignment/>
    </xf>
    <xf numFmtId="10" fontId="32" fillId="0" borderId="0" xfId="92" applyNumberFormat="1" applyFont="1" applyAlignment="1">
      <alignment/>
    </xf>
    <xf numFmtId="10" fontId="0" fillId="0" borderId="0" xfId="92" applyNumberFormat="1" applyFont="1" applyAlignment="1">
      <alignment/>
    </xf>
    <xf numFmtId="4" fontId="32" fillId="0" borderId="0" xfId="0" applyNumberFormat="1" applyFont="1" applyAlignment="1">
      <alignment horizontal="center"/>
    </xf>
    <xf numFmtId="0" fontId="3" fillId="48" borderId="26" xfId="0" applyFont="1" applyFill="1" applyBorder="1" applyAlignment="1">
      <alignment horizontal="center"/>
    </xf>
    <xf numFmtId="176" fontId="3" fillId="48" borderId="23" xfId="0" applyNumberFormat="1" applyFont="1" applyFill="1" applyBorder="1" applyAlignment="1">
      <alignment horizontal="center"/>
    </xf>
    <xf numFmtId="176" fontId="3" fillId="48" borderId="27" xfId="0" applyNumberFormat="1" applyFont="1" applyFill="1" applyBorder="1" applyAlignment="1">
      <alignment horizontal="center"/>
    </xf>
    <xf numFmtId="176" fontId="3" fillId="48" borderId="26" xfId="0" applyNumberFormat="1" applyFont="1" applyFill="1" applyBorder="1" applyAlignment="1">
      <alignment horizontal="center"/>
    </xf>
    <xf numFmtId="176" fontId="3" fillId="48" borderId="28" xfId="0" applyNumberFormat="1" applyFont="1" applyFill="1" applyBorder="1" applyAlignment="1">
      <alignment horizontal="center"/>
    </xf>
    <xf numFmtId="176" fontId="3" fillId="48" borderId="29" xfId="0" applyNumberFormat="1" applyFont="1" applyFill="1" applyBorder="1" applyAlignment="1">
      <alignment horizontal="center"/>
    </xf>
    <xf numFmtId="196" fontId="3" fillId="48" borderId="27" xfId="92" applyNumberFormat="1" applyFont="1" applyFill="1" applyBorder="1" applyAlignment="1">
      <alignment horizontal="center"/>
    </xf>
    <xf numFmtId="196" fontId="3" fillId="48" borderId="30" xfId="92" applyNumberFormat="1" applyFont="1" applyFill="1" applyBorder="1" applyAlignment="1">
      <alignment horizontal="center"/>
    </xf>
    <xf numFmtId="0" fontId="25" fillId="47" borderId="0" xfId="0" applyFont="1" applyFill="1" applyBorder="1" applyAlignment="1">
      <alignment horizontal="center" wrapText="1"/>
    </xf>
    <xf numFmtId="171" fontId="3" fillId="47" borderId="0" xfId="0" applyNumberFormat="1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32" fillId="0" borderId="23" xfId="0" applyFont="1" applyBorder="1" applyAlignment="1">
      <alignment/>
    </xf>
    <xf numFmtId="171" fontId="0" fillId="0" borderId="23" xfId="0" applyNumberFormat="1" applyBorder="1" applyAlignment="1">
      <alignment/>
    </xf>
    <xf numFmtId="0" fontId="41" fillId="0" borderId="23" xfId="0" applyFont="1" applyBorder="1" applyAlignment="1">
      <alignment/>
    </xf>
    <xf numFmtId="39" fontId="48" fillId="0" borderId="23" xfId="0" applyNumberFormat="1" applyFont="1" applyFill="1" applyBorder="1" applyAlignment="1" applyProtection="1">
      <alignment horizontal="right"/>
      <protection locked="0"/>
    </xf>
    <xf numFmtId="171" fontId="41" fillId="0" borderId="23" xfId="0" applyNumberFormat="1" applyFont="1" applyBorder="1" applyAlignment="1">
      <alignment/>
    </xf>
    <xf numFmtId="0" fontId="25" fillId="47" borderId="31" xfId="0" applyFont="1" applyFill="1" applyBorder="1" applyAlignment="1">
      <alignment horizontal="center" wrapText="1"/>
    </xf>
    <xf numFmtId="0" fontId="25" fillId="47" borderId="32" xfId="0" applyFont="1" applyFill="1" applyBorder="1" applyAlignment="1">
      <alignment horizontal="center" wrapText="1"/>
    </xf>
    <xf numFmtId="10" fontId="25" fillId="47" borderId="32" xfId="0" applyNumberFormat="1" applyFont="1" applyFill="1" applyBorder="1" applyAlignment="1">
      <alignment horizontal="center" wrapText="1"/>
    </xf>
    <xf numFmtId="0" fontId="25" fillId="47" borderId="33" xfId="0" applyFont="1" applyFill="1" applyBorder="1" applyAlignment="1">
      <alignment horizontal="center" wrapText="1"/>
    </xf>
    <xf numFmtId="0" fontId="25" fillId="47" borderId="26" xfId="0" applyFont="1" applyFill="1" applyBorder="1" applyAlignment="1">
      <alignment horizontal="center" wrapText="1"/>
    </xf>
    <xf numFmtId="171" fontId="3" fillId="47" borderId="27" xfId="0" applyNumberFormat="1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/>
    </xf>
    <xf numFmtId="3" fontId="32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right"/>
    </xf>
    <xf numFmtId="170" fontId="50" fillId="0" borderId="0" xfId="106" applyNumberFormat="1" applyFont="1" applyBorder="1" applyAlignment="1">
      <alignment horizontal="left"/>
    </xf>
    <xf numFmtId="0" fontId="51" fillId="0" borderId="0" xfId="0" applyFont="1" applyFill="1" applyAlignment="1" applyProtection="1">
      <alignment/>
      <protection locked="0"/>
    </xf>
    <xf numFmtId="0" fontId="40" fillId="44" borderId="23" xfId="0" applyFont="1" applyFill="1" applyBorder="1" applyAlignment="1">
      <alignment/>
    </xf>
    <xf numFmtId="10" fontId="47" fillId="44" borderId="23" xfId="0" applyNumberFormat="1" applyFont="1" applyFill="1" applyBorder="1" applyAlignment="1">
      <alignment horizontal="center"/>
    </xf>
    <xf numFmtId="0" fontId="52" fillId="44" borderId="23" xfId="0" applyFont="1" applyFill="1" applyBorder="1" applyAlignment="1">
      <alignment/>
    </xf>
    <xf numFmtId="0" fontId="47" fillId="44" borderId="23" xfId="0" applyFont="1" applyFill="1" applyBorder="1" applyAlignment="1">
      <alignment/>
    </xf>
    <xf numFmtId="10" fontId="34" fillId="44" borderId="23" xfId="0" applyNumberFormat="1" applyFont="1" applyFill="1" applyBorder="1" applyAlignment="1" applyProtection="1">
      <alignment horizontal="center"/>
      <protection locked="0"/>
    </xf>
    <xf numFmtId="203" fontId="50" fillId="0" borderId="0" xfId="92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40" fontId="28" fillId="0" borderId="23" xfId="0" applyNumberFormat="1" applyFont="1" applyFill="1" applyBorder="1" applyAlignment="1">
      <alignment horizontal="left" indent="3"/>
    </xf>
    <xf numFmtId="171" fontId="29" fillId="47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29" fillId="44" borderId="34" xfId="0" applyFont="1" applyFill="1" applyBorder="1" applyAlignment="1" applyProtection="1">
      <alignment horizontal="left" vertical="center" wrapText="1"/>
      <protection locked="0"/>
    </xf>
    <xf numFmtId="0" fontId="29" fillId="44" borderId="25" xfId="0" applyFont="1" applyFill="1" applyBorder="1" applyAlignment="1" applyProtection="1">
      <alignment horizontal="left" vertical="center" wrapText="1"/>
      <protection locked="0"/>
    </xf>
    <xf numFmtId="0" fontId="34" fillId="44" borderId="0" xfId="0" applyFont="1" applyFill="1" applyAlignment="1" applyProtection="1">
      <alignment horizontal="left"/>
      <protection locked="0"/>
    </xf>
    <xf numFmtId="0" fontId="2" fillId="47" borderId="34" xfId="0" applyFont="1" applyFill="1" applyBorder="1" applyAlignment="1">
      <alignment/>
    </xf>
    <xf numFmtId="0" fontId="2" fillId="47" borderId="25" xfId="0" applyFont="1" applyFill="1" applyBorder="1" applyAlignment="1">
      <alignment/>
    </xf>
    <xf numFmtId="40" fontId="28" fillId="0" borderId="35" xfId="0" applyNumberFormat="1" applyFont="1" applyFill="1" applyBorder="1" applyAlignment="1">
      <alignment horizontal="center"/>
    </xf>
    <xf numFmtId="40" fontId="28" fillId="0" borderId="36" xfId="0" applyNumberFormat="1" applyFont="1" applyFill="1" applyBorder="1" applyAlignment="1">
      <alignment horizontal="center"/>
    </xf>
    <xf numFmtId="40" fontId="28" fillId="0" borderId="37" xfId="0" applyNumberFormat="1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32" xfId="0" applyFont="1" applyFill="1" applyBorder="1" applyAlignment="1">
      <alignment horizontal="center"/>
    </xf>
    <xf numFmtId="0" fontId="3" fillId="48" borderId="33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/>
    </xf>
    <xf numFmtId="0" fontId="47" fillId="44" borderId="38" xfId="0" applyFont="1" applyFill="1" applyBorder="1" applyAlignment="1" applyProtection="1">
      <alignment horizontal="left" vertical="top" wrapText="1"/>
      <protection locked="0"/>
    </xf>
    <xf numFmtId="0" fontId="47" fillId="0" borderId="39" xfId="0" applyFont="1" applyBorder="1" applyAlignment="1" applyProtection="1">
      <alignment horizontal="left" vertical="top" wrapText="1"/>
      <protection locked="0"/>
    </xf>
    <xf numFmtId="0" fontId="47" fillId="0" borderId="24" xfId="0" applyFont="1" applyBorder="1" applyAlignment="1" applyProtection="1">
      <alignment horizontal="left" vertical="top" wrapText="1"/>
      <protection locked="0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perlink 2" xfId="78"/>
    <cellStyle name="Followed Hyperlink" xfId="79"/>
    <cellStyle name="Incorreto" xfId="80"/>
    <cellStyle name="Input" xfId="81"/>
    <cellStyle name="Linked Cell" xfId="82"/>
    <cellStyle name="Currency" xfId="83"/>
    <cellStyle name="Currency [0]" xfId="84"/>
    <cellStyle name="Moeda [0] 2" xfId="85"/>
    <cellStyle name="Neutra" xfId="86"/>
    <cellStyle name="Neutral" xfId="87"/>
    <cellStyle name="Normal 2" xfId="88"/>
    <cellStyle name="Nota" xfId="89"/>
    <cellStyle name="Note" xfId="90"/>
    <cellStyle name="Output" xfId="91"/>
    <cellStyle name="Percent" xfId="92"/>
    <cellStyle name="Porcentagem 2" xfId="93"/>
    <cellStyle name="Saída" xfId="94"/>
    <cellStyle name="Comma [0]" xfId="95"/>
    <cellStyle name="Separador de milhares [0] 2" xfId="96"/>
    <cellStyle name="Texto de Aviso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Comma" xfId="106"/>
    <cellStyle name="Vírgula 2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18</xdr:row>
      <xdr:rowOff>200025</xdr:rowOff>
    </xdr:from>
    <xdr:to>
      <xdr:col>4</xdr:col>
      <xdr:colOff>342900</xdr:colOff>
      <xdr:row>21</xdr:row>
      <xdr:rowOff>0</xdr:rowOff>
    </xdr:to>
    <xdr:pic>
      <xdr:nvPicPr>
        <xdr:cNvPr id="1" name="OPTAL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429125"/>
          <a:ext cx="238125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466725</xdr:colOff>
      <xdr:row>18</xdr:row>
      <xdr:rowOff>219075</xdr:rowOff>
    </xdr:from>
    <xdr:to>
      <xdr:col>5</xdr:col>
      <xdr:colOff>685800</xdr:colOff>
      <xdr:row>21</xdr:row>
      <xdr:rowOff>19050</xdr:rowOff>
    </xdr:to>
    <xdr:pic>
      <xdr:nvPicPr>
        <xdr:cNvPr id="2" name="OPTA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448175"/>
          <a:ext cx="203835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371475</xdr:colOff>
      <xdr:row>25</xdr:row>
      <xdr:rowOff>104775</xdr:rowOff>
    </xdr:from>
    <xdr:to>
      <xdr:col>5</xdr:col>
      <xdr:colOff>142875</xdr:colOff>
      <xdr:row>27</xdr:row>
      <xdr:rowOff>123825</xdr:rowOff>
    </xdr:to>
    <xdr:pic>
      <xdr:nvPicPr>
        <xdr:cNvPr id="3" name="OPTA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000750"/>
          <a:ext cx="4105275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485775</xdr:colOff>
      <xdr:row>25</xdr:row>
      <xdr:rowOff>133350</xdr:rowOff>
    </xdr:from>
    <xdr:to>
      <xdr:col>8</xdr:col>
      <xdr:colOff>28575</xdr:colOff>
      <xdr:row>27</xdr:row>
      <xdr:rowOff>152400</xdr:rowOff>
    </xdr:to>
    <xdr:pic>
      <xdr:nvPicPr>
        <xdr:cNvPr id="4" name="OPTPO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6029325"/>
          <a:ext cx="45720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S25"/>
  <sheetViews>
    <sheetView showGridLines="0" tabSelected="1" zoomScale="80" zoomScaleNormal="80" zoomScalePageLayoutView="0" workbookViewId="0" topLeftCell="A1">
      <selection activeCell="A1" sqref="A1:S1"/>
    </sheetView>
  </sheetViews>
  <sheetFormatPr defaultColWidth="0" defaultRowHeight="12.75" zeroHeight="1"/>
  <cols>
    <col min="1" max="20" width="9.140625" style="29" customWidth="1"/>
    <col min="21" max="16384" width="0" style="29" hidden="1" customWidth="1"/>
  </cols>
  <sheetData>
    <row r="1" spans="1:19" ht="139.5" customHeight="1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ht="15.75">
      <c r="B2" s="29" t="s">
        <v>116</v>
      </c>
    </row>
    <row r="3" ht="15.75"/>
    <row r="4" ht="15.75">
      <c r="C4" s="6" t="s">
        <v>110</v>
      </c>
    </row>
    <row r="5" ht="15.75">
      <c r="H5" s="151"/>
    </row>
    <row r="6" ht="15.75">
      <c r="C6" s="6" t="s">
        <v>111</v>
      </c>
    </row>
    <row r="7" ht="15.75"/>
    <row r="8" ht="15.75">
      <c r="C8" s="6" t="s">
        <v>112</v>
      </c>
    </row>
    <row r="9" ht="15.75"/>
    <row r="10" ht="15.75">
      <c r="C10" s="6" t="s">
        <v>113</v>
      </c>
    </row>
    <row r="11" ht="15.75"/>
    <row r="12" spans="3:10" ht="15.75">
      <c r="C12" s="6" t="s">
        <v>114</v>
      </c>
      <c r="J12" s="151"/>
    </row>
    <row r="13" ht="15.75"/>
    <row r="14" ht="15.75">
      <c r="B14" s="29" t="s">
        <v>117</v>
      </c>
    </row>
    <row r="15" ht="15.75"/>
    <row r="16" ht="15.75">
      <c r="B16" s="29" t="s">
        <v>0</v>
      </c>
    </row>
    <row r="17" ht="15.75"/>
    <row r="18" ht="15.75"/>
    <row r="19" ht="15.75">
      <c r="B19" s="151"/>
    </row>
    <row r="20" ht="15.75"/>
    <row r="21" ht="15.75">
      <c r="B21" s="29" t="s">
        <v>118</v>
      </c>
    </row>
    <row r="22" ht="15.75">
      <c r="C22" s="151"/>
    </row>
    <row r="23" ht="15.75">
      <c r="C23" s="152"/>
    </row>
    <row r="24" ht="15.75"/>
    <row r="25" ht="15.75">
      <c r="C25" s="100" t="s">
        <v>135</v>
      </c>
    </row>
    <row r="26" ht="15.75"/>
  </sheetData>
  <sheetProtection password="8A57" sheet="1"/>
  <mergeCells count="1">
    <mergeCell ref="A1:S1"/>
  </mergeCells>
  <printOptions/>
  <pageMargins left="0.787401575" right="0.787401575" top="0.984251969" bottom="0.984251969" header="0.492125985" footer="0.49212598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C37"/>
  <sheetViews>
    <sheetView showGridLines="0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0.57421875" style="7" customWidth="1"/>
    <col min="2" max="2" width="82.421875" style="7" customWidth="1"/>
    <col min="3" max="5" width="16.57421875" style="7" customWidth="1"/>
    <col min="6" max="16384" width="9.140625" style="7" customWidth="1"/>
  </cols>
  <sheetData>
    <row r="1" s="6" customFormat="1" ht="15.75">
      <c r="A1" s="6" t="s">
        <v>11</v>
      </c>
    </row>
    <row r="2" spans="1:3" s="6" customFormat="1" ht="15.75">
      <c r="A2" s="6" t="s">
        <v>115</v>
      </c>
      <c r="B2" s="66"/>
      <c r="C2" s="66"/>
    </row>
    <row r="3" spans="1:3" s="6" customFormat="1" ht="15.75">
      <c r="A3" s="6" t="s">
        <v>52</v>
      </c>
      <c r="B3" s="158"/>
      <c r="C3" s="158"/>
    </row>
    <row r="4" s="6" customFormat="1" ht="15.75">
      <c r="A4" s="6" t="s">
        <v>50</v>
      </c>
    </row>
    <row r="5" ht="16.5" thickBot="1">
      <c r="B5" s="8"/>
    </row>
    <row r="6" spans="2:3" ht="13.5" thickBot="1">
      <c r="B6" s="1" t="s">
        <v>12</v>
      </c>
      <c r="C6" s="88"/>
    </row>
    <row r="7" spans="2:3" ht="13.5" thickBot="1">
      <c r="B7" s="2" t="s">
        <v>13</v>
      </c>
      <c r="C7" s="89"/>
    </row>
    <row r="8" spans="2:3" ht="13.5" thickBot="1">
      <c r="B8" s="2" t="s">
        <v>14</v>
      </c>
      <c r="C8" s="3"/>
    </row>
    <row r="9" spans="2:3" ht="27.75" customHeight="1" thickBot="1">
      <c r="B9" s="156"/>
      <c r="C9" s="157"/>
    </row>
    <row r="10" spans="2:3" ht="12.75">
      <c r="B10" s="23"/>
      <c r="C10" s="22"/>
    </row>
    <row r="11" s="6" customFormat="1" ht="15.75">
      <c r="A11" s="6" t="s">
        <v>49</v>
      </c>
    </row>
    <row r="12" ht="13.5" thickBot="1"/>
    <row r="13" spans="2:3" ht="13.5" thickBot="1">
      <c r="B13" s="1" t="s">
        <v>15</v>
      </c>
      <c r="C13" s="88"/>
    </row>
    <row r="14" spans="2:3" ht="13.5" thickBot="1">
      <c r="B14" s="2" t="s">
        <v>16</v>
      </c>
      <c r="C14" s="89"/>
    </row>
    <row r="15" spans="2:3" ht="13.5" thickBot="1">
      <c r="B15" s="2" t="s">
        <v>17</v>
      </c>
      <c r="C15" s="88"/>
    </row>
    <row r="16" spans="2:3" ht="13.5" thickBot="1">
      <c r="B16" s="2" t="s">
        <v>18</v>
      </c>
      <c r="C16" s="89"/>
    </row>
    <row r="17" spans="2:3" ht="12.75">
      <c r="B17" s="4"/>
      <c r="C17" s="24"/>
    </row>
    <row r="18" s="6" customFormat="1" ht="15.75">
      <c r="A18" s="6" t="s">
        <v>48</v>
      </c>
    </row>
    <row r="19" ht="13.5" thickBot="1"/>
    <row r="20" spans="2:3" ht="13.5" thickBot="1">
      <c r="B20" s="1" t="s">
        <v>19</v>
      </c>
      <c r="C20" s="90"/>
    </row>
    <row r="21" spans="2:3" ht="13.5" thickBot="1">
      <c r="B21" s="2" t="s">
        <v>20</v>
      </c>
      <c r="C21" s="90"/>
    </row>
    <row r="22" spans="2:3" ht="13.5" thickBot="1">
      <c r="B22" s="2" t="s">
        <v>21</v>
      </c>
      <c r="C22" s="90"/>
    </row>
    <row r="23" spans="2:3" ht="13.5" thickBot="1">
      <c r="B23" s="2" t="s">
        <v>22</v>
      </c>
      <c r="C23" s="89"/>
    </row>
    <row r="24" spans="2:3" ht="13.5" thickBot="1">
      <c r="B24" s="159" t="s">
        <v>14</v>
      </c>
      <c r="C24" s="160"/>
    </row>
    <row r="25" spans="2:3" ht="27.75" customHeight="1" thickBot="1">
      <c r="B25" s="156"/>
      <c r="C25" s="157"/>
    </row>
    <row r="26" spans="2:3" ht="12.75">
      <c r="B26" s="13"/>
      <c r="C26" s="10"/>
    </row>
    <row r="27" s="6" customFormat="1" ht="15.75">
      <c r="A27" s="6" t="s">
        <v>47</v>
      </c>
    </row>
    <row r="28" ht="16.5" thickBot="1">
      <c r="B28" s="9"/>
    </row>
    <row r="29" spans="2:3" ht="13.5" thickBot="1">
      <c r="B29" s="1" t="s">
        <v>23</v>
      </c>
      <c r="C29" s="90"/>
    </row>
    <row r="30" spans="2:3" ht="13.5" thickBot="1">
      <c r="B30" s="11" t="s">
        <v>14</v>
      </c>
      <c r="C30" s="12"/>
    </row>
    <row r="31" spans="2:3" ht="27.75" customHeight="1" thickBot="1">
      <c r="B31" s="156"/>
      <c r="C31" s="157"/>
    </row>
    <row r="32" ht="12.75">
      <c r="B32" s="10"/>
    </row>
    <row r="33" s="6" customFormat="1" ht="15.75">
      <c r="A33" s="6" t="s">
        <v>46</v>
      </c>
    </row>
    <row r="34" ht="16.5" thickBot="1">
      <c r="B34" s="9"/>
    </row>
    <row r="35" spans="2:3" ht="13.5" thickBot="1">
      <c r="B35" s="1" t="s">
        <v>24</v>
      </c>
      <c r="C35" s="90"/>
    </row>
    <row r="36" spans="2:3" ht="13.5" thickBot="1">
      <c r="B36" s="159" t="s">
        <v>14</v>
      </c>
      <c r="C36" s="160"/>
    </row>
    <row r="37" spans="2:3" ht="27.75" customHeight="1" thickBot="1">
      <c r="B37" s="156"/>
      <c r="C37" s="157"/>
    </row>
  </sheetData>
  <sheetProtection password="B597" sheet="1"/>
  <mergeCells count="7">
    <mergeCell ref="B37:C37"/>
    <mergeCell ref="B3:C3"/>
    <mergeCell ref="B24:C24"/>
    <mergeCell ref="B36:C36"/>
    <mergeCell ref="B9:C9"/>
    <mergeCell ref="B25:C25"/>
    <mergeCell ref="B31:C31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G3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.7109375" style="7" customWidth="1"/>
    <col min="2" max="2" width="81.7109375" style="7" bestFit="1" customWidth="1"/>
    <col min="3" max="5" width="21.28125" style="7" customWidth="1"/>
    <col min="6" max="16384" width="9.140625" style="7" customWidth="1"/>
  </cols>
  <sheetData>
    <row r="1" s="21" customFormat="1" ht="15.75">
      <c r="A1" s="6" t="s">
        <v>51</v>
      </c>
    </row>
    <row r="3" spans="2:5" ht="12.75">
      <c r="B3" s="161" t="s">
        <v>25</v>
      </c>
      <c r="C3" s="162"/>
      <c r="D3" s="162"/>
      <c r="E3" s="163"/>
    </row>
    <row r="4" spans="2:5" ht="25.5">
      <c r="B4" s="78"/>
      <c r="C4" s="79" t="s">
        <v>26</v>
      </c>
      <c r="D4" s="80" t="s">
        <v>27</v>
      </c>
      <c r="E4" s="79" t="s">
        <v>28</v>
      </c>
    </row>
    <row r="5" spans="2:5" ht="12.75">
      <c r="B5" s="81" t="s">
        <v>29</v>
      </c>
      <c r="C5" s="81" t="s">
        <v>30</v>
      </c>
      <c r="D5" s="81" t="s">
        <v>30</v>
      </c>
      <c r="E5" s="81" t="s">
        <v>30</v>
      </c>
    </row>
    <row r="6" spans="2:5" ht="15.75" customHeight="1">
      <c r="B6" s="15" t="s">
        <v>31</v>
      </c>
      <c r="C6" s="91"/>
      <c r="D6" s="91"/>
      <c r="E6" s="72">
        <f>C6+D6</f>
        <v>0</v>
      </c>
    </row>
    <row r="7" spans="2:5" ht="15.75" customHeight="1">
      <c r="B7" s="14"/>
      <c r="C7" s="67"/>
      <c r="D7" s="67"/>
      <c r="E7" s="67"/>
    </row>
    <row r="8" spans="2:5" ht="15.75" customHeight="1">
      <c r="B8" s="16" t="s">
        <v>32</v>
      </c>
      <c r="C8" s="154">
        <f>SUM(C9:C13)</f>
        <v>0</v>
      </c>
      <c r="D8" s="71"/>
      <c r="E8" s="72">
        <f>C8</f>
        <v>0</v>
      </c>
    </row>
    <row r="9" spans="2:5" ht="15.75" customHeight="1">
      <c r="B9" s="153" t="s">
        <v>130</v>
      </c>
      <c r="C9" s="101"/>
      <c r="D9" s="71"/>
      <c r="E9" s="72"/>
    </row>
    <row r="10" spans="2:5" ht="15.75" customHeight="1">
      <c r="B10" s="153" t="s">
        <v>132</v>
      </c>
      <c r="C10" s="101"/>
      <c r="D10" s="71"/>
      <c r="E10" s="72"/>
    </row>
    <row r="11" spans="2:5" ht="15.75" customHeight="1">
      <c r="B11" s="153" t="s">
        <v>131</v>
      </c>
      <c r="C11" s="101"/>
      <c r="D11" s="71"/>
      <c r="E11" s="72"/>
    </row>
    <row r="12" spans="2:5" ht="15.75" customHeight="1">
      <c r="B12" s="153" t="s">
        <v>134</v>
      </c>
      <c r="C12" s="101"/>
      <c r="D12" s="71"/>
      <c r="E12" s="72"/>
    </row>
    <row r="13" spans="2:5" ht="15.75" customHeight="1">
      <c r="B13" s="153" t="s">
        <v>133</v>
      </c>
      <c r="C13" s="101"/>
      <c r="D13" s="71"/>
      <c r="E13" s="72"/>
    </row>
    <row r="14" spans="2:5" ht="15.75" customHeight="1">
      <c r="B14" s="18"/>
      <c r="C14" s="68"/>
      <c r="D14" s="68"/>
      <c r="E14" s="68"/>
    </row>
    <row r="15" spans="2:5" ht="15.75" customHeight="1">
      <c r="B15" s="73" t="s">
        <v>33</v>
      </c>
      <c r="C15" s="72">
        <f>SUM(C16:C18)</f>
        <v>0</v>
      </c>
      <c r="D15" s="71"/>
      <c r="E15" s="72">
        <f>C15+D15</f>
        <v>0</v>
      </c>
    </row>
    <row r="16" spans="2:5" ht="15.75" customHeight="1">
      <c r="B16" s="17" t="s">
        <v>34</v>
      </c>
      <c r="C16" s="91"/>
      <c r="D16" s="71"/>
      <c r="E16" s="74">
        <f>C16+D16</f>
        <v>0</v>
      </c>
    </row>
    <row r="17" spans="2:5" ht="15.75" customHeight="1">
      <c r="B17" s="17" t="s">
        <v>35</v>
      </c>
      <c r="C17" s="91"/>
      <c r="D17" s="71"/>
      <c r="E17" s="74">
        <f>C17+D17</f>
        <v>0</v>
      </c>
    </row>
    <row r="18" spans="2:5" ht="15.75" customHeight="1">
      <c r="B18" s="17" t="s">
        <v>36</v>
      </c>
      <c r="C18" s="92"/>
      <c r="D18" s="71"/>
      <c r="E18" s="74">
        <f>C18+D18</f>
        <v>0</v>
      </c>
    </row>
    <row r="19" spans="2:5" ht="15.75" customHeight="1">
      <c r="B19" s="17"/>
      <c r="C19" s="68"/>
      <c r="D19" s="68"/>
      <c r="E19" s="68"/>
    </row>
    <row r="20" spans="2:5" ht="15.75" customHeight="1">
      <c r="B20" s="73" t="s">
        <v>37</v>
      </c>
      <c r="C20" s="75">
        <f>SUM(C21:C23)</f>
        <v>0</v>
      </c>
      <c r="D20" s="75">
        <f>SUM(D21:D23)</f>
        <v>0</v>
      </c>
      <c r="E20" s="75">
        <f>C20+D20</f>
        <v>0</v>
      </c>
    </row>
    <row r="21" spans="2:5" ht="15.75" customHeight="1">
      <c r="B21" s="17" t="s">
        <v>38</v>
      </c>
      <c r="C21" s="92"/>
      <c r="D21" s="92"/>
      <c r="E21" s="74">
        <f>C21+D21</f>
        <v>0</v>
      </c>
    </row>
    <row r="22" spans="2:5" ht="15.75" customHeight="1">
      <c r="B22" s="17" t="s">
        <v>39</v>
      </c>
      <c r="C22" s="92"/>
      <c r="D22" s="92"/>
      <c r="E22" s="74">
        <f>C22+D22</f>
        <v>0</v>
      </c>
    </row>
    <row r="23" spans="2:5" ht="15.75" customHeight="1">
      <c r="B23" s="17" t="s">
        <v>40</v>
      </c>
      <c r="C23" s="92"/>
      <c r="D23" s="92"/>
      <c r="E23" s="74">
        <f>C23+D23</f>
        <v>0</v>
      </c>
    </row>
    <row r="24" spans="2:5" ht="15.75" customHeight="1">
      <c r="B24" s="18"/>
      <c r="C24" s="68"/>
      <c r="D24" s="68"/>
      <c r="E24" s="68"/>
    </row>
    <row r="25" spans="2:5" ht="15.75" customHeight="1">
      <c r="B25" s="16" t="s">
        <v>41</v>
      </c>
      <c r="C25" s="75">
        <f>C15+C20</f>
        <v>0</v>
      </c>
      <c r="D25" s="75">
        <f>D15+D20</f>
        <v>0</v>
      </c>
      <c r="E25" s="75">
        <f>C25+D25</f>
        <v>0</v>
      </c>
    </row>
    <row r="26" spans="2:7" ht="15.75" customHeight="1">
      <c r="B26" s="19"/>
      <c r="C26" s="68"/>
      <c r="D26" s="68"/>
      <c r="E26" s="68"/>
      <c r="G26" s="70"/>
    </row>
    <row r="27" spans="2:5" ht="15.75" customHeight="1">
      <c r="B27" s="16" t="s">
        <v>42</v>
      </c>
      <c r="C27" s="92"/>
      <c r="D27" s="75">
        <v>0</v>
      </c>
      <c r="E27" s="75">
        <f>C27</f>
        <v>0</v>
      </c>
    </row>
    <row r="28" spans="2:5" ht="15.75" customHeight="1">
      <c r="B28" s="19"/>
      <c r="C28" s="68"/>
      <c r="D28" s="68"/>
      <c r="E28" s="68"/>
    </row>
    <row r="29" spans="2:5" ht="15.75" customHeight="1">
      <c r="B29" s="16" t="s">
        <v>120</v>
      </c>
      <c r="C29" s="92"/>
      <c r="D29" s="75">
        <v>0</v>
      </c>
      <c r="E29" s="75">
        <f>C29</f>
        <v>0</v>
      </c>
    </row>
    <row r="30" spans="2:5" ht="15.75" customHeight="1">
      <c r="B30" s="18"/>
      <c r="C30" s="69"/>
      <c r="D30" s="68"/>
      <c r="E30" s="68"/>
    </row>
    <row r="31" spans="2:5" ht="15.75" customHeight="1">
      <c r="B31" s="19" t="s">
        <v>43</v>
      </c>
      <c r="C31" s="68"/>
      <c r="D31" s="68"/>
      <c r="E31" s="68"/>
    </row>
    <row r="32" spans="2:5" ht="15.75" customHeight="1">
      <c r="B32" s="76" t="s">
        <v>124</v>
      </c>
      <c r="C32" s="77">
        <f>C8-C25+C27+C29</f>
        <v>0</v>
      </c>
      <c r="D32" s="77">
        <f>D8-D25+D27+D29</f>
        <v>0</v>
      </c>
      <c r="E32" s="77">
        <f>E8-E25+E27+E29</f>
        <v>0</v>
      </c>
    </row>
    <row r="34" s="6" customFormat="1" ht="15.75">
      <c r="A34" s="6" t="s">
        <v>77</v>
      </c>
    </row>
    <row r="35" ht="13.5" thickBot="1"/>
    <row r="36" ht="27" customHeight="1" thickBot="1">
      <c r="B36" s="5" t="s">
        <v>44</v>
      </c>
    </row>
    <row r="37" ht="13.5" thickBot="1">
      <c r="B37" s="5" t="s">
        <v>45</v>
      </c>
    </row>
    <row r="38" ht="35.25" customHeight="1" thickBot="1">
      <c r="B38" s="93"/>
    </row>
  </sheetData>
  <sheetProtection password="B597" sheet="1"/>
  <mergeCells count="1">
    <mergeCell ref="B3:E3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P292"/>
  <sheetViews>
    <sheetView showGridLines="0" zoomScale="70" zoomScaleNormal="70" zoomScalePageLayoutView="0" workbookViewId="0" topLeftCell="A1">
      <selection activeCell="B1" sqref="B1"/>
    </sheetView>
  </sheetViews>
  <sheetFormatPr defaultColWidth="0" defaultRowHeight="12.75" zeroHeight="1"/>
  <cols>
    <col min="1" max="1" width="3.8515625" style="26" customWidth="1"/>
    <col min="2" max="2" width="7.140625" style="137" customWidth="1"/>
    <col min="3" max="3" width="7.7109375" style="122" bestFit="1" customWidth="1"/>
    <col min="4" max="4" width="30.00390625" style="122" customWidth="1"/>
    <col min="5" max="5" width="27.28125" style="143" customWidth="1"/>
    <col min="6" max="6" width="24.421875" style="122" customWidth="1"/>
    <col min="7" max="7" width="25.7109375" style="122" customWidth="1"/>
    <col min="8" max="8" width="25.28125" style="122" bestFit="1" customWidth="1"/>
    <col min="9" max="9" width="25.421875" style="122" customWidth="1"/>
    <col min="10" max="10" width="25.421875" style="138" customWidth="1"/>
    <col min="11" max="11" width="25.421875" style="40" customWidth="1"/>
    <col min="12" max="16384" width="37.28125" style="26" hidden="1" customWidth="1"/>
  </cols>
  <sheetData>
    <row r="1" s="21" customFormat="1" ht="15.75">
      <c r="A1" s="6" t="s">
        <v>9</v>
      </c>
    </row>
    <row r="2" s="21" customFormat="1" ht="15.75">
      <c r="A2" s="6"/>
    </row>
    <row r="3" spans="1:13" ht="20.25">
      <c r="A3" s="169" t="s">
        <v>8</v>
      </c>
      <c r="B3" s="169"/>
      <c r="C3" s="169"/>
      <c r="D3" s="169"/>
      <c r="E3" s="169"/>
      <c r="F3" s="169"/>
      <c r="G3" s="169"/>
      <c r="H3" s="106">
        <v>2013</v>
      </c>
      <c r="I3" s="25"/>
      <c r="J3" s="25"/>
      <c r="K3" s="25"/>
      <c r="L3" s="25"/>
      <c r="M3" s="25"/>
    </row>
    <row r="4" spans="2:11" ht="18.75">
      <c r="B4" s="26"/>
      <c r="C4" s="26"/>
      <c r="D4" s="27"/>
      <c r="E4" s="26"/>
      <c r="F4" s="26"/>
      <c r="G4" s="26"/>
      <c r="H4" s="26"/>
      <c r="I4" s="26"/>
      <c r="J4" s="26"/>
      <c r="K4" s="26"/>
    </row>
    <row r="5" spans="2:11" ht="18.75">
      <c r="B5" s="26"/>
      <c r="C5" s="26"/>
      <c r="D5" s="28" t="s">
        <v>53</v>
      </c>
      <c r="E5" s="105">
        <f>'F1 a F5'!B3</f>
        <v>0</v>
      </c>
      <c r="F5" s="29"/>
      <c r="G5" s="29"/>
      <c r="H5" s="26"/>
      <c r="I5" s="26"/>
      <c r="J5" s="26"/>
      <c r="K5" s="26"/>
    </row>
    <row r="6" spans="2:11" ht="18.75">
      <c r="B6" s="26"/>
      <c r="C6" s="26"/>
      <c r="D6" s="28" t="s">
        <v>54</v>
      </c>
      <c r="E6" s="94"/>
      <c r="F6" s="30" t="s">
        <v>55</v>
      </c>
      <c r="G6" s="30"/>
      <c r="H6" s="26"/>
      <c r="I6" s="26"/>
      <c r="J6" s="26"/>
      <c r="K6" s="26"/>
    </row>
    <row r="7" spans="2:11" ht="18.75">
      <c r="B7" s="26"/>
      <c r="C7" s="26"/>
      <c r="D7" s="28" t="s">
        <v>56</v>
      </c>
      <c r="E7" s="95"/>
      <c r="F7" s="29" t="s">
        <v>57</v>
      </c>
      <c r="G7" s="26"/>
      <c r="H7" s="26"/>
      <c r="I7" s="26"/>
      <c r="J7" s="26"/>
      <c r="K7" s="26"/>
    </row>
    <row r="8" spans="2:11" ht="18.75">
      <c r="B8" s="26"/>
      <c r="C8" s="26"/>
      <c r="D8" s="28" t="s">
        <v>58</v>
      </c>
      <c r="E8" s="96"/>
      <c r="F8" s="32"/>
      <c r="G8" s="26"/>
      <c r="H8" s="26"/>
      <c r="I8" s="26"/>
      <c r="J8" s="26"/>
      <c r="K8" s="26"/>
    </row>
    <row r="9" spans="2:11" ht="18.75">
      <c r="B9" s="26"/>
      <c r="C9" s="26"/>
      <c r="D9" s="28" t="s">
        <v>59</v>
      </c>
      <c r="E9" s="94"/>
      <c r="F9"/>
      <c r="G9" s="26"/>
      <c r="H9" s="26"/>
      <c r="I9" s="26"/>
      <c r="J9" s="26"/>
      <c r="K9" s="26"/>
    </row>
    <row r="10" spans="2:11" ht="18.75">
      <c r="B10" s="26"/>
      <c r="C10" s="26"/>
      <c r="D10"/>
      <c r="E10"/>
      <c r="F10" s="34"/>
      <c r="G10" s="33"/>
      <c r="H10" s="26"/>
      <c r="I10" s="26"/>
      <c r="J10" s="26"/>
      <c r="K10" s="26"/>
    </row>
    <row r="11" spans="2:11" ht="18.75">
      <c r="B11" s="26"/>
      <c r="C11" s="26"/>
      <c r="D11" s="28" t="s">
        <v>60</v>
      </c>
      <c r="E11" s="97"/>
      <c r="F11" s="29"/>
      <c r="G11" s="29"/>
      <c r="H11" s="26"/>
      <c r="I11" s="26"/>
      <c r="J11" s="26"/>
      <c r="K11" s="26"/>
    </row>
    <row r="12" spans="2:11" ht="18.75">
      <c r="B12" s="26"/>
      <c r="C12" s="26"/>
      <c r="D12" s="28" t="s">
        <v>61</v>
      </c>
      <c r="E12" s="97"/>
      <c r="F12" s="29"/>
      <c r="G12" s="29" t="s">
        <v>62</v>
      </c>
      <c r="H12" s="107"/>
      <c r="I12" s="26"/>
      <c r="J12" s="26"/>
      <c r="K12" s="26"/>
    </row>
    <row r="13" spans="2:11" ht="18.75">
      <c r="B13" s="26"/>
      <c r="C13" s="26"/>
      <c r="D13" s="28" t="s">
        <v>63</v>
      </c>
      <c r="E13" s="96"/>
      <c r="F13" s="29"/>
      <c r="G13" s="29" t="s">
        <v>64</v>
      </c>
      <c r="H13" s="26"/>
      <c r="I13" s="26"/>
      <c r="J13" s="26"/>
      <c r="K13" s="26"/>
    </row>
    <row r="14" spans="2:11" ht="18.75">
      <c r="B14" s="26"/>
      <c r="C14" s="26"/>
      <c r="D14" s="28" t="s">
        <v>65</v>
      </c>
      <c r="E14" s="96"/>
      <c r="F14" s="29"/>
      <c r="G14" s="29" t="s">
        <v>66</v>
      </c>
      <c r="H14" s="26"/>
      <c r="I14" s="26"/>
      <c r="J14" s="26"/>
      <c r="K14" s="26"/>
    </row>
    <row r="15" spans="2:11" ht="18.75">
      <c r="B15" s="26"/>
      <c r="C15" s="26"/>
      <c r="D15" s="28" t="s">
        <v>67</v>
      </c>
      <c r="E15" s="35">
        <f>(E11*E13+E12*E14)*13</f>
        <v>0</v>
      </c>
      <c r="F15" s="102"/>
      <c r="G15" s="29"/>
      <c r="H15" s="26"/>
      <c r="I15" s="26"/>
      <c r="J15" s="26"/>
      <c r="K15" s="26"/>
    </row>
    <row r="16" spans="2:11" ht="18.75">
      <c r="B16" s="26"/>
      <c r="C16" s="26"/>
      <c r="D16" s="36"/>
      <c r="E16" s="37"/>
      <c r="F16" s="29"/>
      <c r="G16" s="29"/>
      <c r="H16" s="26"/>
      <c r="I16" s="26"/>
      <c r="J16" s="26"/>
      <c r="K16" s="26"/>
    </row>
    <row r="17" spans="2:11" ht="18.75">
      <c r="B17" s="26"/>
      <c r="C17" s="26"/>
      <c r="D17" s="36"/>
      <c r="E17" s="38"/>
      <c r="F17" s="29"/>
      <c r="G17" s="29"/>
      <c r="H17" s="26"/>
      <c r="I17" s="26"/>
      <c r="J17" s="26"/>
      <c r="K17" s="26"/>
    </row>
    <row r="18" spans="2:9" s="27" customFormat="1" ht="18.75">
      <c r="B18" s="167" t="s">
        <v>123</v>
      </c>
      <c r="C18" s="167"/>
      <c r="D18" s="167"/>
      <c r="E18" s="167"/>
      <c r="F18" s="167"/>
      <c r="G18" s="167"/>
      <c r="H18" s="167"/>
      <c r="I18" s="167"/>
    </row>
    <row r="19" spans="2:11" ht="18.75">
      <c r="B19" s="26"/>
      <c r="C19" s="26"/>
      <c r="D19" s="27"/>
      <c r="E19" s="26"/>
      <c r="F19" s="26"/>
      <c r="G19" s="26"/>
      <c r="H19" s="26"/>
      <c r="I19" s="26"/>
      <c r="J19" s="26"/>
      <c r="K19" s="26"/>
    </row>
    <row r="20" spans="2:11" ht="18.75">
      <c r="B20" s="26"/>
      <c r="C20" s="26"/>
      <c r="D20" s="31"/>
      <c r="E20" s="39">
        <f>IF(AND(NOT(ISBLANK(C20)),ISBLANK(C22)),IF(SUM(D35:D69)&lt;&gt;0,"Apague os valores dos aportes consignados na coluna D: Aportes (R$)","Digite as alíquotas necessárias ao equilibírio do plano em regime de capitalização, na coluna E: Percentual (%)"),"")</f>
      </c>
      <c r="F20" s="26"/>
      <c r="G20" s="26"/>
      <c r="H20" s="26"/>
      <c r="I20" s="26"/>
      <c r="J20" s="26"/>
      <c r="K20" s="26"/>
    </row>
    <row r="21" spans="2:11" ht="18.75">
      <c r="B21" s="26"/>
      <c r="C21" s="40"/>
      <c r="D21" s="31"/>
      <c r="E21" s="26"/>
      <c r="F21" s="26"/>
      <c r="G21" s="26"/>
      <c r="H21" s="26"/>
      <c r="I21" s="26"/>
      <c r="J21" s="26"/>
      <c r="K21" s="26"/>
    </row>
    <row r="22" spans="2:11" ht="18.75">
      <c r="B22" s="26"/>
      <c r="C22" s="142" t="s">
        <v>7</v>
      </c>
      <c r="D22" s="104" t="str">
        <f>IF(C22="ALI","Digite apenas as alíquotas na coluna Percentual(%) e deixe em branco a coluna dos Aportes (R$).","Digite apenas os valores na coluna Aportes (R$)  e deixe em branco a coluna do Percentual(%).")</f>
        <v>Digite apenas as alíquotas na coluna Percentual(%) e deixe em branco a coluna dos Aportes (R$).</v>
      </c>
      <c r="E22" s="39"/>
      <c r="F22" s="26"/>
      <c r="G22" s="26"/>
      <c r="H22" s="26"/>
      <c r="I22" s="26"/>
      <c r="J22" s="26"/>
      <c r="K22" s="26"/>
    </row>
    <row r="23" spans="2:11" ht="18.75">
      <c r="B23" s="26"/>
      <c r="C23" s="41"/>
      <c r="D23" s="31"/>
      <c r="E23" s="39"/>
      <c r="F23" s="26"/>
      <c r="G23" s="26"/>
      <c r="H23" s="26"/>
      <c r="I23" s="26"/>
      <c r="J23" s="26"/>
      <c r="K23" s="26"/>
    </row>
    <row r="24" spans="2:11" ht="18.75">
      <c r="B24" s="168" t="s">
        <v>1</v>
      </c>
      <c r="C24" s="168"/>
      <c r="D24" s="168"/>
      <c r="E24" s="168"/>
      <c r="F24" s="168"/>
      <c r="G24" s="168"/>
      <c r="H24" s="168"/>
      <c r="I24" s="168"/>
      <c r="J24" s="26"/>
      <c r="K24" s="26"/>
    </row>
    <row r="25" spans="2:11" ht="18.75">
      <c r="B25" s="26"/>
      <c r="C25" s="42"/>
      <c r="D25" s="31"/>
      <c r="E25" s="26"/>
      <c r="F25" s="26"/>
      <c r="G25" s="43"/>
      <c r="H25" s="26"/>
      <c r="I25" s="26"/>
      <c r="J25" s="26"/>
      <c r="K25" s="26"/>
    </row>
    <row r="26" spans="2:11" ht="18.75">
      <c r="B26" s="40"/>
      <c r="C26" s="26"/>
      <c r="D26" s="27"/>
      <c r="E26" s="26"/>
      <c r="F26" s="26"/>
      <c r="G26" s="26"/>
      <c r="H26" s="26"/>
      <c r="I26" s="26"/>
      <c r="J26" s="26"/>
      <c r="K26" s="26"/>
    </row>
    <row r="27" s="40" customFormat="1" ht="18.75">
      <c r="C27" s="44"/>
    </row>
    <row r="28" spans="2:11" ht="19.5" thickBot="1">
      <c r="B28" s="26"/>
      <c r="C28" s="26"/>
      <c r="D28" s="26"/>
      <c r="E28" s="26"/>
      <c r="F28" s="26"/>
      <c r="G28"/>
      <c r="H28"/>
      <c r="I28" s="26"/>
      <c r="J28" s="26"/>
      <c r="K28" s="26"/>
    </row>
    <row r="29" spans="2:15" ht="18.75">
      <c r="B29" s="26"/>
      <c r="C29" s="142" t="s">
        <v>128</v>
      </c>
      <c r="D29" s="140" t="str">
        <f>IF(OR(AND(C22="ALI",C29="Ant"),AND(C22="ALI",C29="POS")),"Alíquotas Uniformes:","")</f>
        <v>Alíquotas Uniformes:</v>
      </c>
      <c r="E29" s="148" t="e">
        <f>IF(AND(C22="ALI",C29="Ant"),O31,IF(AND(C22="ALI",C29="POS"),O32,""))</f>
        <v>#DIV/0!</v>
      </c>
      <c r="F29" s="45"/>
      <c r="G29"/>
      <c r="H29"/>
      <c r="I29"/>
      <c r="J29"/>
      <c r="K29"/>
      <c r="M29" s="164" t="s">
        <v>6</v>
      </c>
      <c r="N29" s="165"/>
      <c r="O29" s="166"/>
    </row>
    <row r="30" spans="2:15" ht="18.75">
      <c r="B30" s="39"/>
      <c r="C30" s="26"/>
      <c r="D30" s="140">
        <f>IF(OR(AND(C22="Apo",C29="Ant"),AND(C22="Apo",C29="POS")),"Aportes Uniformes:","")</f>
      </c>
      <c r="E30" s="141">
        <f>IF(AND(C22="Apo",C29="Ant"),N31,IF(AND(C22="Apo",C29="POS"),N32,""))</f>
      </c>
      <c r="F30" s="26"/>
      <c r="G30"/>
      <c r="H30"/>
      <c r="I30"/>
      <c r="J30"/>
      <c r="K30"/>
      <c r="M30" s="111" t="s">
        <v>2</v>
      </c>
      <c r="N30" s="112" t="s">
        <v>5</v>
      </c>
      <c r="O30" s="113" t="s">
        <v>127</v>
      </c>
    </row>
    <row r="31" spans="2:15" ht="18.75">
      <c r="B31" s="39"/>
      <c r="C31" s="26"/>
      <c r="D31" s="104">
        <f>IF(OR(AND($C$22="Apo",$D$71=0),AND($C$22="ALI",$E$71=0),AND($D$71&lt;&gt;0,$E$71&lt;&gt;0),AND($D$71=0,$E$71=0)),"",IF(VLOOKUP(E7,$B$35:$J$69,9,0)&lt;0.01,"Cálculo correto.   Déficit Amortizado.","Atenção!!! Cálculo incorreto. Não amortizou integralmente o déficit."))</f>
      </c>
      <c r="E31" s="37"/>
      <c r="F31" s="26"/>
      <c r="G31"/>
      <c r="H31"/>
      <c r="I31"/>
      <c r="J31"/>
      <c r="K31"/>
      <c r="M31" s="114" t="s">
        <v>125</v>
      </c>
      <c r="N31" s="112" t="e">
        <f>-PMT(E6,E7,E8,0,1)</f>
        <v>#NUM!</v>
      </c>
      <c r="O31" s="117" t="e">
        <f>$E$8/SUMPRODUCT(M35:M69,N35:N69)</f>
        <v>#DIV/0!</v>
      </c>
    </row>
    <row r="32" spans="2:15" ht="19.5" thickBot="1">
      <c r="B32" s="39"/>
      <c r="C32" s="26"/>
      <c r="D32" s="26"/>
      <c r="E32" s="46" t="str">
        <f>IF(OR(AND($C$22="Apo",$D$71=0),AND($C$22="ALI",$E$71=0),AND($D$71&lt;&gt;0,$E$71&lt;&gt;0),AND($D$71=0,$E$71=0)),"Digite corretamente, conforme informado no item 1",IF(ISBLANK(E7),"",IF(VLOOKUP(E7,$B$35:$J$69,9,0)&lt;0.01,"","Refazer o Plano de Amortização. Faltou Amortizar: R$ ")))</f>
        <v>Digite corretamente, conforme informado no item 1</v>
      </c>
      <c r="F32" s="47" t="str">
        <f>IF(OR(AND($C$22="Apo",$D$71=0),AND($C$22="ALI",$E$71=0),AND($D$71&lt;&gt;0,$E$71&lt;&gt;0),AND($D$71=0,$E$71=0)),"!!!",IF(VLOOKUP(E7,$B$35:$J$69,9,0)&lt;0.01," ",VLOOKUP(E7,$B$35:$J$69,9,0)))</f>
        <v>!!!</v>
      </c>
      <c r="G32"/>
      <c r="H32"/>
      <c r="I32"/>
      <c r="J32" s="48"/>
      <c r="K32" s="48"/>
      <c r="M32" s="115" t="s">
        <v>126</v>
      </c>
      <c r="N32" s="116" t="e">
        <f>-PMT(E6,E7,E8,0,0)</f>
        <v>#NUM!</v>
      </c>
      <c r="O32" s="118" t="e">
        <f>$E$8/SUMPRODUCT(M35:M69,O35:O69)</f>
        <v>#DIV/0!</v>
      </c>
    </row>
    <row r="33" spans="2:11" ht="19.5" thickBot="1">
      <c r="B33" s="26"/>
      <c r="C33" s="26"/>
      <c r="D33" s="139"/>
      <c r="E33" s="26"/>
      <c r="F33" s="26"/>
      <c r="G33"/>
      <c r="H33"/>
      <c r="I33" s="26"/>
      <c r="J33" s="26"/>
      <c r="K33" s="26"/>
    </row>
    <row r="34" spans="2:15" s="50" customFormat="1" ht="18.75">
      <c r="B34" s="127" t="s">
        <v>68</v>
      </c>
      <c r="C34" s="128" t="s">
        <v>69</v>
      </c>
      <c r="D34" s="128" t="s">
        <v>70</v>
      </c>
      <c r="E34" s="128" t="s">
        <v>71</v>
      </c>
      <c r="F34" s="128" t="s">
        <v>72</v>
      </c>
      <c r="G34" s="128" t="s">
        <v>73</v>
      </c>
      <c r="H34" s="128" t="s">
        <v>74</v>
      </c>
      <c r="I34" s="129" t="s">
        <v>75</v>
      </c>
      <c r="J34" s="130" t="s">
        <v>76</v>
      </c>
      <c r="K34" s="119"/>
      <c r="L34" s="119"/>
      <c r="M34" s="119"/>
      <c r="N34" s="50" t="s">
        <v>3</v>
      </c>
      <c r="O34" s="50" t="s">
        <v>4</v>
      </c>
    </row>
    <row r="35" spans="2:15" ht="18.75">
      <c r="B35" s="131">
        <v>1</v>
      </c>
      <c r="C35" s="49">
        <f>RIGHT(H3,4)+1</f>
        <v>2014</v>
      </c>
      <c r="D35" s="98"/>
      <c r="E35" s="147"/>
      <c r="F35" s="51">
        <f>IF(OR(AND($C$22="Apo",$D$71=0),AND($C$22="ALI",$E$71=0),AND($D$71&lt;&gt;0,$E$71&lt;&gt;0),AND($D$71=0,$E$71=0)),"",IF(B35&gt;$E$7,0,IF($C$22="ALI",IF($C$29="Ant",$E$15*(1+$E$9)^(B35-1),$E$15*(1+$E$9)^B35),0)))</f>
      </c>
      <c r="G35" s="51">
        <f>IF(OR(AND($C$22="Apo",$D$71=0),AND($C$22="ALI",$E$71=0),AND($D$71&lt;&gt;0,$E$71&lt;&gt;0),AND($D$71=0,$E$71=0)),"",IF(B35&gt;$E$7,0,$E$8))</f>
      </c>
      <c r="H35" s="52">
        <f>IF(OR(AND($C$22="Apo",$D$71=0),AND($C$22="ALI",$E$71=0),AND($D$71&lt;&gt;0,$E$71&lt;&gt;0),AND($D$71=0,$E$71=0)),"",-IF(B35&gt;$E$7,0,IF($C$22="ALI",F35*E35,D35)))</f>
      </c>
      <c r="I35" s="51">
        <f>IF(OR(AND($C$22="Apo",$D$71=0),AND($C$22="ALI",$E$71=0),AND($D$71&lt;&gt;0,$E$71&lt;&gt;0),AND($D$71=0,$E$71=0)),"",IF(B35&gt;$E$7,0,IF($C$29="ANT",(G35+H35)*$E$6,G35*$E$6)))</f>
      </c>
      <c r="J35" s="132">
        <f>IF(OR(AND($C$22="Apo",$D$71=0),AND($C$22="ALI",$E$71=0),AND($D$71&lt;&gt;0,$E$71&lt;&gt;0),AND($D$71=0,$E$71=0)),"",IF(B35&gt;$E$7,0,G35+H35+I35))</f>
      </c>
      <c r="K35" s="120"/>
      <c r="L35" s="120"/>
      <c r="M35" s="120">
        <f>IF(B35&gt;$E$7,0,IF($C$29="Ant",$E$15*(1+$E$9)^(B35-1),$E$15*(1+$E$9)^B35))</f>
        <v>0</v>
      </c>
      <c r="N35" s="110">
        <f>IF(B35&gt;$E$7,0,(1+$E$6)^-(B35-1))</f>
        <v>0</v>
      </c>
      <c r="O35" s="110">
        <f>IF(B35&gt;$E$7,0,(1+$E$6)^-B35)</f>
        <v>0</v>
      </c>
    </row>
    <row r="36" spans="2:15" ht="18.75">
      <c r="B36" s="131">
        <v>2</v>
      </c>
      <c r="C36" s="49">
        <f aca="true" t="shared" si="0" ref="C36:C69">C35+1</f>
        <v>2015</v>
      </c>
      <c r="D36" s="98"/>
      <c r="E36" s="147"/>
      <c r="F36" s="51">
        <f aca="true" t="shared" si="1" ref="F36:F69">IF(OR(AND($C$22="Apo",$D$71=0),AND($C$22="ALI",$E$71=0),AND($D$71&lt;&gt;0,$E$71&lt;&gt;0),AND($D$71=0,$E$71=0)),"",IF(B36&gt;$E$7,0,IF($C$22="ALI",IF($C$29="Ant",$E$15*(1+$E$9)^(B36-1),$E$15*(1+$E$9)^B36),0)))</f>
      </c>
      <c r="G36" s="51">
        <f>IF(OR(AND($C$22="Apo",$D$71=0),AND($C$22="ALI",$E$71=0),AND($D$71&lt;&gt;0,$E$71&lt;&gt;0),AND($D$71=0,$E$71=0)),"",IF(B36&gt;$E$7,0,J35))</f>
      </c>
      <c r="H36" s="52">
        <f aca="true" t="shared" si="2" ref="H36:H69">IF(OR(AND($C$22="Apo",$D$71=0),AND($C$22="ALI",$E$71=0),AND($D$71&lt;&gt;0,$E$71&lt;&gt;0),AND($D$71=0,$E$71=0)),"",-IF(B36&gt;$E$7,0,IF($C$22="ALI",F36*E36,D36)))</f>
      </c>
      <c r="I36" s="51">
        <f aca="true" t="shared" si="3" ref="I36:I69">IF(OR(AND($C$22="Apo",$D$71=0),AND($C$22="ALI",$E$71=0),AND($D$71&lt;&gt;0,$E$71&lt;&gt;0),AND($D$71=0,$E$71=0)),"",IF(B36&gt;$E$7,0,IF($C$29="ANT",(G36+H36)*$E$6,G36*$E$6)))</f>
      </c>
      <c r="J36" s="132">
        <f aca="true" t="shared" si="4" ref="J36:J69">IF(OR(AND($C$22="Apo",$D$71=0),AND($C$22="ALI",$E$71=0),AND($D$71&lt;&gt;0,$E$71&lt;&gt;0),AND($D$71=0,$E$71=0)),"",IF(B36&gt;$E$7,0,G36+H36+I36))</f>
      </c>
      <c r="K36" s="120"/>
      <c r="L36" s="120"/>
      <c r="M36" s="120">
        <f aca="true" t="shared" si="5" ref="M36:M69">IF(B36&gt;$E$7,0,IF($C$29="Ant",$E$15*(1+$E$9)^(B36-1),$E$15*(1+$E$9)^B36))</f>
        <v>0</v>
      </c>
      <c r="N36" s="110">
        <f aca="true" t="shared" si="6" ref="N36:N69">IF(B36&gt;$E$7,0,(1+$E$6)^-(B36-1))</f>
        <v>0</v>
      </c>
      <c r="O36" s="110">
        <f aca="true" t="shared" si="7" ref="O36:O69">IF(B36&gt;$E$7,0,(1+$E$6)^-B36)</f>
        <v>0</v>
      </c>
    </row>
    <row r="37" spans="2:15" ht="18.75">
      <c r="B37" s="131">
        <v>3</v>
      </c>
      <c r="C37" s="49">
        <f t="shared" si="0"/>
        <v>2016</v>
      </c>
      <c r="D37" s="98"/>
      <c r="E37" s="147"/>
      <c r="F37" s="51">
        <f t="shared" si="1"/>
      </c>
      <c r="G37" s="51">
        <f aca="true" t="shared" si="8" ref="G37:G69">IF(OR(AND($C$22="Apo",$D$71=0),AND($C$22="ALI",$E$71=0),AND($D$71&lt;&gt;0,$E$71&lt;&gt;0),AND($D$71=0,$E$71=0)),"",IF(B37&gt;$E$7,0,J36))</f>
      </c>
      <c r="H37" s="52">
        <f t="shared" si="2"/>
      </c>
      <c r="I37" s="51">
        <f t="shared" si="3"/>
      </c>
      <c r="J37" s="132">
        <f t="shared" si="4"/>
      </c>
      <c r="K37" s="120"/>
      <c r="L37" s="120"/>
      <c r="M37" s="120">
        <f t="shared" si="5"/>
        <v>0</v>
      </c>
      <c r="N37" s="110">
        <f t="shared" si="6"/>
        <v>0</v>
      </c>
      <c r="O37" s="110">
        <f t="shared" si="7"/>
        <v>0</v>
      </c>
    </row>
    <row r="38" spans="2:15" ht="18.75">
      <c r="B38" s="131">
        <v>4</v>
      </c>
      <c r="C38" s="49">
        <f t="shared" si="0"/>
        <v>2017</v>
      </c>
      <c r="D38" s="98"/>
      <c r="E38" s="147"/>
      <c r="F38" s="51">
        <f t="shared" si="1"/>
      </c>
      <c r="G38" s="51">
        <f t="shared" si="8"/>
      </c>
      <c r="H38" s="52">
        <f t="shared" si="2"/>
      </c>
      <c r="I38" s="51">
        <f t="shared" si="3"/>
      </c>
      <c r="J38" s="132">
        <f t="shared" si="4"/>
      </c>
      <c r="K38" s="120"/>
      <c r="L38" s="120"/>
      <c r="M38" s="120">
        <f t="shared" si="5"/>
        <v>0</v>
      </c>
      <c r="N38" s="110">
        <f t="shared" si="6"/>
        <v>0</v>
      </c>
      <c r="O38" s="110">
        <f t="shared" si="7"/>
        <v>0</v>
      </c>
    </row>
    <row r="39" spans="2:15" ht="18.75">
      <c r="B39" s="131">
        <v>5</v>
      </c>
      <c r="C39" s="49">
        <f t="shared" si="0"/>
        <v>2018</v>
      </c>
      <c r="D39" s="98"/>
      <c r="E39" s="147"/>
      <c r="F39" s="51">
        <f t="shared" si="1"/>
      </c>
      <c r="G39" s="51">
        <f t="shared" si="8"/>
      </c>
      <c r="H39" s="52">
        <f t="shared" si="2"/>
      </c>
      <c r="I39" s="51">
        <f t="shared" si="3"/>
      </c>
      <c r="J39" s="132">
        <f t="shared" si="4"/>
      </c>
      <c r="K39" s="120"/>
      <c r="L39" s="120"/>
      <c r="M39" s="120">
        <f t="shared" si="5"/>
        <v>0</v>
      </c>
      <c r="N39" s="110">
        <f t="shared" si="6"/>
        <v>0</v>
      </c>
      <c r="O39" s="110">
        <f t="shared" si="7"/>
        <v>0</v>
      </c>
    </row>
    <row r="40" spans="2:15" ht="18.75">
      <c r="B40" s="131">
        <v>6</v>
      </c>
      <c r="C40" s="49">
        <f t="shared" si="0"/>
        <v>2019</v>
      </c>
      <c r="D40" s="98"/>
      <c r="E40" s="147"/>
      <c r="F40" s="51">
        <f t="shared" si="1"/>
      </c>
      <c r="G40" s="51">
        <f t="shared" si="8"/>
      </c>
      <c r="H40" s="52">
        <f t="shared" si="2"/>
      </c>
      <c r="I40" s="51">
        <f t="shared" si="3"/>
      </c>
      <c r="J40" s="132">
        <f t="shared" si="4"/>
      </c>
      <c r="K40" s="120"/>
      <c r="L40" s="120"/>
      <c r="M40" s="120">
        <f t="shared" si="5"/>
        <v>0</v>
      </c>
      <c r="N40" s="110">
        <f t="shared" si="6"/>
        <v>0</v>
      </c>
      <c r="O40" s="110">
        <f t="shared" si="7"/>
        <v>0</v>
      </c>
    </row>
    <row r="41" spans="2:15" ht="18.75">
      <c r="B41" s="131">
        <v>7</v>
      </c>
      <c r="C41" s="49">
        <f t="shared" si="0"/>
        <v>2020</v>
      </c>
      <c r="D41" s="98"/>
      <c r="E41" s="147"/>
      <c r="F41" s="51">
        <f t="shared" si="1"/>
      </c>
      <c r="G41" s="51">
        <f t="shared" si="8"/>
      </c>
      <c r="H41" s="52">
        <f t="shared" si="2"/>
      </c>
      <c r="I41" s="51">
        <f t="shared" si="3"/>
      </c>
      <c r="J41" s="132">
        <f t="shared" si="4"/>
      </c>
      <c r="K41" s="120"/>
      <c r="L41" s="120"/>
      <c r="M41" s="120">
        <f t="shared" si="5"/>
        <v>0</v>
      </c>
      <c r="N41" s="110">
        <f t="shared" si="6"/>
        <v>0</v>
      </c>
      <c r="O41" s="110">
        <f t="shared" si="7"/>
        <v>0</v>
      </c>
    </row>
    <row r="42" spans="2:15" ht="18.75">
      <c r="B42" s="131">
        <v>8</v>
      </c>
      <c r="C42" s="49">
        <f t="shared" si="0"/>
        <v>2021</v>
      </c>
      <c r="D42" s="98"/>
      <c r="E42" s="147"/>
      <c r="F42" s="51">
        <f t="shared" si="1"/>
      </c>
      <c r="G42" s="51">
        <f t="shared" si="8"/>
      </c>
      <c r="H42" s="52">
        <f t="shared" si="2"/>
      </c>
      <c r="I42" s="51">
        <f t="shared" si="3"/>
      </c>
      <c r="J42" s="132">
        <f t="shared" si="4"/>
      </c>
      <c r="K42" s="120"/>
      <c r="L42" s="120"/>
      <c r="M42" s="120">
        <f t="shared" si="5"/>
        <v>0</v>
      </c>
      <c r="N42" s="110">
        <f t="shared" si="6"/>
        <v>0</v>
      </c>
      <c r="O42" s="110">
        <f t="shared" si="7"/>
        <v>0</v>
      </c>
    </row>
    <row r="43" spans="2:15" ht="18.75">
      <c r="B43" s="131">
        <v>9</v>
      </c>
      <c r="C43" s="49">
        <f t="shared" si="0"/>
        <v>2022</v>
      </c>
      <c r="D43" s="98"/>
      <c r="E43" s="147"/>
      <c r="F43" s="51">
        <f t="shared" si="1"/>
      </c>
      <c r="G43" s="51">
        <f t="shared" si="8"/>
      </c>
      <c r="H43" s="52">
        <f t="shared" si="2"/>
      </c>
      <c r="I43" s="51">
        <f t="shared" si="3"/>
      </c>
      <c r="J43" s="132">
        <f t="shared" si="4"/>
      </c>
      <c r="K43" s="120"/>
      <c r="L43" s="120"/>
      <c r="M43" s="120">
        <f t="shared" si="5"/>
        <v>0</v>
      </c>
      <c r="N43" s="110">
        <f t="shared" si="6"/>
        <v>0</v>
      </c>
      <c r="O43" s="110">
        <f t="shared" si="7"/>
        <v>0</v>
      </c>
    </row>
    <row r="44" spans="2:15" ht="18.75">
      <c r="B44" s="131">
        <v>10</v>
      </c>
      <c r="C44" s="49">
        <f t="shared" si="0"/>
        <v>2023</v>
      </c>
      <c r="D44" s="98"/>
      <c r="E44" s="147"/>
      <c r="F44" s="51">
        <f t="shared" si="1"/>
      </c>
      <c r="G44" s="51">
        <f t="shared" si="8"/>
      </c>
      <c r="H44" s="52">
        <f t="shared" si="2"/>
      </c>
      <c r="I44" s="51">
        <f t="shared" si="3"/>
      </c>
      <c r="J44" s="132">
        <f t="shared" si="4"/>
      </c>
      <c r="K44" s="120"/>
      <c r="L44" s="120"/>
      <c r="M44" s="120">
        <f t="shared" si="5"/>
        <v>0</v>
      </c>
      <c r="N44" s="110">
        <f t="shared" si="6"/>
        <v>0</v>
      </c>
      <c r="O44" s="110">
        <f t="shared" si="7"/>
        <v>0</v>
      </c>
    </row>
    <row r="45" spans="2:15" ht="18.75">
      <c r="B45" s="131">
        <v>11</v>
      </c>
      <c r="C45" s="49">
        <f t="shared" si="0"/>
        <v>2024</v>
      </c>
      <c r="D45" s="98"/>
      <c r="E45" s="147"/>
      <c r="F45" s="51">
        <f t="shared" si="1"/>
      </c>
      <c r="G45" s="51">
        <f t="shared" si="8"/>
      </c>
      <c r="H45" s="52">
        <f t="shared" si="2"/>
      </c>
      <c r="I45" s="51">
        <f t="shared" si="3"/>
      </c>
      <c r="J45" s="132">
        <f t="shared" si="4"/>
      </c>
      <c r="K45" s="120"/>
      <c r="L45" s="120"/>
      <c r="M45" s="120">
        <f t="shared" si="5"/>
        <v>0</v>
      </c>
      <c r="N45" s="110">
        <f t="shared" si="6"/>
        <v>0</v>
      </c>
      <c r="O45" s="110">
        <f t="shared" si="7"/>
        <v>0</v>
      </c>
    </row>
    <row r="46" spans="2:15" ht="18.75">
      <c r="B46" s="131">
        <v>12</v>
      </c>
      <c r="C46" s="49">
        <f t="shared" si="0"/>
        <v>2025</v>
      </c>
      <c r="D46" s="98"/>
      <c r="E46" s="147"/>
      <c r="F46" s="51">
        <f t="shared" si="1"/>
      </c>
      <c r="G46" s="51">
        <f t="shared" si="8"/>
      </c>
      <c r="H46" s="52">
        <f t="shared" si="2"/>
      </c>
      <c r="I46" s="51">
        <f t="shared" si="3"/>
      </c>
      <c r="J46" s="132">
        <f t="shared" si="4"/>
      </c>
      <c r="K46" s="120"/>
      <c r="L46" s="120"/>
      <c r="M46" s="120">
        <f t="shared" si="5"/>
        <v>0</v>
      </c>
      <c r="N46" s="110">
        <f t="shared" si="6"/>
        <v>0</v>
      </c>
      <c r="O46" s="110">
        <f t="shared" si="7"/>
        <v>0</v>
      </c>
    </row>
    <row r="47" spans="2:15" ht="18.75">
      <c r="B47" s="131">
        <v>13</v>
      </c>
      <c r="C47" s="49">
        <f t="shared" si="0"/>
        <v>2026</v>
      </c>
      <c r="D47" s="98"/>
      <c r="E47" s="147"/>
      <c r="F47" s="51">
        <f t="shared" si="1"/>
      </c>
      <c r="G47" s="51">
        <f t="shared" si="8"/>
      </c>
      <c r="H47" s="52">
        <f t="shared" si="2"/>
      </c>
      <c r="I47" s="51">
        <f t="shared" si="3"/>
      </c>
      <c r="J47" s="132">
        <f t="shared" si="4"/>
      </c>
      <c r="K47" s="120"/>
      <c r="L47" s="120"/>
      <c r="M47" s="120">
        <f t="shared" si="5"/>
        <v>0</v>
      </c>
      <c r="N47" s="110">
        <f t="shared" si="6"/>
        <v>0</v>
      </c>
      <c r="O47" s="110">
        <f t="shared" si="7"/>
        <v>0</v>
      </c>
    </row>
    <row r="48" spans="2:15" ht="18.75">
      <c r="B48" s="131">
        <v>14</v>
      </c>
      <c r="C48" s="49">
        <f t="shared" si="0"/>
        <v>2027</v>
      </c>
      <c r="D48" s="98"/>
      <c r="E48" s="147"/>
      <c r="F48" s="51">
        <f t="shared" si="1"/>
      </c>
      <c r="G48" s="51">
        <f t="shared" si="8"/>
      </c>
      <c r="H48" s="52">
        <f t="shared" si="2"/>
      </c>
      <c r="I48" s="51">
        <f t="shared" si="3"/>
      </c>
      <c r="J48" s="132">
        <f t="shared" si="4"/>
      </c>
      <c r="K48" s="120"/>
      <c r="L48" s="120"/>
      <c r="M48" s="120">
        <f t="shared" si="5"/>
        <v>0</v>
      </c>
      <c r="N48" s="110">
        <f t="shared" si="6"/>
        <v>0</v>
      </c>
      <c r="O48" s="110">
        <f t="shared" si="7"/>
        <v>0</v>
      </c>
    </row>
    <row r="49" spans="2:15" ht="18.75">
      <c r="B49" s="131">
        <v>15</v>
      </c>
      <c r="C49" s="49">
        <f t="shared" si="0"/>
        <v>2028</v>
      </c>
      <c r="D49" s="98"/>
      <c r="E49" s="147"/>
      <c r="F49" s="51">
        <f t="shared" si="1"/>
      </c>
      <c r="G49" s="51">
        <f t="shared" si="8"/>
      </c>
      <c r="H49" s="52">
        <f t="shared" si="2"/>
      </c>
      <c r="I49" s="51">
        <f t="shared" si="3"/>
      </c>
      <c r="J49" s="132">
        <f t="shared" si="4"/>
      </c>
      <c r="K49" s="120"/>
      <c r="L49" s="120"/>
      <c r="M49" s="120">
        <f t="shared" si="5"/>
        <v>0</v>
      </c>
      <c r="N49" s="110">
        <f t="shared" si="6"/>
        <v>0</v>
      </c>
      <c r="O49" s="110">
        <f t="shared" si="7"/>
        <v>0</v>
      </c>
    </row>
    <row r="50" spans="2:15" ht="18.75">
      <c r="B50" s="131">
        <v>16</v>
      </c>
      <c r="C50" s="49">
        <f t="shared" si="0"/>
        <v>2029</v>
      </c>
      <c r="D50" s="98"/>
      <c r="E50" s="147"/>
      <c r="F50" s="51">
        <f t="shared" si="1"/>
      </c>
      <c r="G50" s="51">
        <f t="shared" si="8"/>
      </c>
      <c r="H50" s="52">
        <f t="shared" si="2"/>
      </c>
      <c r="I50" s="51">
        <f t="shared" si="3"/>
      </c>
      <c r="J50" s="132">
        <f t="shared" si="4"/>
      </c>
      <c r="K50" s="120"/>
      <c r="L50" s="120"/>
      <c r="M50" s="120">
        <f t="shared" si="5"/>
        <v>0</v>
      </c>
      <c r="N50" s="110">
        <f t="shared" si="6"/>
        <v>0</v>
      </c>
      <c r="O50" s="110">
        <f t="shared" si="7"/>
        <v>0</v>
      </c>
    </row>
    <row r="51" spans="2:15" ht="18.75">
      <c r="B51" s="131">
        <v>17</v>
      </c>
      <c r="C51" s="49">
        <f t="shared" si="0"/>
        <v>2030</v>
      </c>
      <c r="D51" s="98"/>
      <c r="E51" s="147"/>
      <c r="F51" s="51">
        <f t="shared" si="1"/>
      </c>
      <c r="G51" s="51">
        <f t="shared" si="8"/>
      </c>
      <c r="H51" s="52">
        <f t="shared" si="2"/>
      </c>
      <c r="I51" s="51">
        <f t="shared" si="3"/>
      </c>
      <c r="J51" s="132">
        <f t="shared" si="4"/>
      </c>
      <c r="K51" s="120"/>
      <c r="L51" s="120"/>
      <c r="M51" s="120">
        <f t="shared" si="5"/>
        <v>0</v>
      </c>
      <c r="N51" s="110">
        <f t="shared" si="6"/>
        <v>0</v>
      </c>
      <c r="O51" s="110">
        <f t="shared" si="7"/>
        <v>0</v>
      </c>
    </row>
    <row r="52" spans="2:15" ht="18.75">
      <c r="B52" s="131">
        <v>18</v>
      </c>
      <c r="C52" s="49">
        <f t="shared" si="0"/>
        <v>2031</v>
      </c>
      <c r="D52" s="98"/>
      <c r="E52" s="147"/>
      <c r="F52" s="51">
        <f t="shared" si="1"/>
      </c>
      <c r="G52" s="51">
        <f t="shared" si="8"/>
      </c>
      <c r="H52" s="52">
        <f t="shared" si="2"/>
      </c>
      <c r="I52" s="51">
        <f t="shared" si="3"/>
      </c>
      <c r="J52" s="132">
        <f t="shared" si="4"/>
      </c>
      <c r="K52" s="120"/>
      <c r="L52" s="120"/>
      <c r="M52" s="120">
        <f t="shared" si="5"/>
        <v>0</v>
      </c>
      <c r="N52" s="110">
        <f t="shared" si="6"/>
        <v>0</v>
      </c>
      <c r="O52" s="110">
        <f t="shared" si="7"/>
        <v>0</v>
      </c>
    </row>
    <row r="53" spans="2:15" ht="18.75">
      <c r="B53" s="131">
        <v>19</v>
      </c>
      <c r="C53" s="49">
        <f t="shared" si="0"/>
        <v>2032</v>
      </c>
      <c r="D53" s="98"/>
      <c r="E53" s="147"/>
      <c r="F53" s="51">
        <f t="shared" si="1"/>
      </c>
      <c r="G53" s="51">
        <f t="shared" si="8"/>
      </c>
      <c r="H53" s="52">
        <f t="shared" si="2"/>
      </c>
      <c r="I53" s="51">
        <f t="shared" si="3"/>
      </c>
      <c r="J53" s="132">
        <f t="shared" si="4"/>
      </c>
      <c r="K53" s="120"/>
      <c r="L53" s="120"/>
      <c r="M53" s="120">
        <f t="shared" si="5"/>
        <v>0</v>
      </c>
      <c r="N53" s="110">
        <f t="shared" si="6"/>
        <v>0</v>
      </c>
      <c r="O53" s="110">
        <f t="shared" si="7"/>
        <v>0</v>
      </c>
    </row>
    <row r="54" spans="2:15" ht="18.75">
      <c r="B54" s="131">
        <v>20</v>
      </c>
      <c r="C54" s="49">
        <f t="shared" si="0"/>
        <v>2033</v>
      </c>
      <c r="D54" s="98"/>
      <c r="E54" s="147"/>
      <c r="F54" s="51">
        <f t="shared" si="1"/>
      </c>
      <c r="G54" s="51">
        <f t="shared" si="8"/>
      </c>
      <c r="H54" s="52">
        <f t="shared" si="2"/>
      </c>
      <c r="I54" s="51">
        <f t="shared" si="3"/>
      </c>
      <c r="J54" s="132">
        <f t="shared" si="4"/>
      </c>
      <c r="K54" s="120"/>
      <c r="L54" s="120"/>
      <c r="M54" s="120">
        <f t="shared" si="5"/>
        <v>0</v>
      </c>
      <c r="N54" s="110">
        <f t="shared" si="6"/>
        <v>0</v>
      </c>
      <c r="O54" s="110">
        <f t="shared" si="7"/>
        <v>0</v>
      </c>
    </row>
    <row r="55" spans="2:15" ht="18.75">
      <c r="B55" s="131">
        <v>21</v>
      </c>
      <c r="C55" s="49">
        <f t="shared" si="0"/>
        <v>2034</v>
      </c>
      <c r="D55" s="98"/>
      <c r="E55" s="147"/>
      <c r="F55" s="51">
        <f t="shared" si="1"/>
      </c>
      <c r="G55" s="51">
        <f t="shared" si="8"/>
      </c>
      <c r="H55" s="52">
        <f t="shared" si="2"/>
      </c>
      <c r="I55" s="51">
        <f t="shared" si="3"/>
      </c>
      <c r="J55" s="132">
        <f t="shared" si="4"/>
      </c>
      <c r="K55" s="120"/>
      <c r="L55" s="120"/>
      <c r="M55" s="120">
        <f t="shared" si="5"/>
        <v>0</v>
      </c>
      <c r="N55" s="110">
        <f t="shared" si="6"/>
        <v>0</v>
      </c>
      <c r="O55" s="110">
        <f t="shared" si="7"/>
        <v>0</v>
      </c>
    </row>
    <row r="56" spans="2:15" ht="18.75">
      <c r="B56" s="131">
        <v>22</v>
      </c>
      <c r="C56" s="49">
        <f t="shared" si="0"/>
        <v>2035</v>
      </c>
      <c r="D56" s="98"/>
      <c r="E56" s="147"/>
      <c r="F56" s="51">
        <f t="shared" si="1"/>
      </c>
      <c r="G56" s="51">
        <f t="shared" si="8"/>
      </c>
      <c r="H56" s="52">
        <f t="shared" si="2"/>
      </c>
      <c r="I56" s="51">
        <f t="shared" si="3"/>
      </c>
      <c r="J56" s="132">
        <f t="shared" si="4"/>
      </c>
      <c r="K56" s="120"/>
      <c r="L56" s="120"/>
      <c r="M56" s="120">
        <f t="shared" si="5"/>
        <v>0</v>
      </c>
      <c r="N56" s="110">
        <f t="shared" si="6"/>
        <v>0</v>
      </c>
      <c r="O56" s="110">
        <f t="shared" si="7"/>
        <v>0</v>
      </c>
    </row>
    <row r="57" spans="2:15" ht="18.75">
      <c r="B57" s="131">
        <v>23</v>
      </c>
      <c r="C57" s="49">
        <f t="shared" si="0"/>
        <v>2036</v>
      </c>
      <c r="D57" s="98"/>
      <c r="E57" s="147"/>
      <c r="F57" s="51">
        <f t="shared" si="1"/>
      </c>
      <c r="G57" s="51">
        <f t="shared" si="8"/>
      </c>
      <c r="H57" s="52">
        <f t="shared" si="2"/>
      </c>
      <c r="I57" s="51">
        <f t="shared" si="3"/>
      </c>
      <c r="J57" s="132">
        <f t="shared" si="4"/>
      </c>
      <c r="K57" s="120"/>
      <c r="L57" s="120"/>
      <c r="M57" s="120">
        <f t="shared" si="5"/>
        <v>0</v>
      </c>
      <c r="N57" s="110">
        <f t="shared" si="6"/>
        <v>0</v>
      </c>
      <c r="O57" s="110">
        <f t="shared" si="7"/>
        <v>0</v>
      </c>
    </row>
    <row r="58" spans="2:15" ht="18.75">
      <c r="B58" s="131">
        <v>24</v>
      </c>
      <c r="C58" s="49">
        <f t="shared" si="0"/>
        <v>2037</v>
      </c>
      <c r="D58" s="98"/>
      <c r="E58" s="147"/>
      <c r="F58" s="51">
        <f t="shared" si="1"/>
      </c>
      <c r="G58" s="51">
        <f t="shared" si="8"/>
      </c>
      <c r="H58" s="52">
        <f t="shared" si="2"/>
      </c>
      <c r="I58" s="51">
        <f t="shared" si="3"/>
      </c>
      <c r="J58" s="132">
        <f t="shared" si="4"/>
      </c>
      <c r="K58" s="120"/>
      <c r="L58" s="120"/>
      <c r="M58" s="120">
        <f t="shared" si="5"/>
        <v>0</v>
      </c>
      <c r="N58" s="110">
        <f t="shared" si="6"/>
        <v>0</v>
      </c>
      <c r="O58" s="110">
        <f t="shared" si="7"/>
        <v>0</v>
      </c>
    </row>
    <row r="59" spans="2:15" ht="18.75">
      <c r="B59" s="131">
        <v>25</v>
      </c>
      <c r="C59" s="49">
        <f t="shared" si="0"/>
        <v>2038</v>
      </c>
      <c r="D59" s="98"/>
      <c r="E59" s="147"/>
      <c r="F59" s="51">
        <f t="shared" si="1"/>
      </c>
      <c r="G59" s="51">
        <f t="shared" si="8"/>
      </c>
      <c r="H59" s="52">
        <f t="shared" si="2"/>
      </c>
      <c r="I59" s="51">
        <f t="shared" si="3"/>
      </c>
      <c r="J59" s="132">
        <f t="shared" si="4"/>
      </c>
      <c r="K59" s="120"/>
      <c r="L59" s="120"/>
      <c r="M59" s="120">
        <f t="shared" si="5"/>
        <v>0</v>
      </c>
      <c r="N59" s="110">
        <f t="shared" si="6"/>
        <v>0</v>
      </c>
      <c r="O59" s="110">
        <f t="shared" si="7"/>
        <v>0</v>
      </c>
    </row>
    <row r="60" spans="2:15" ht="18.75">
      <c r="B60" s="131">
        <v>26</v>
      </c>
      <c r="C60" s="49">
        <f t="shared" si="0"/>
        <v>2039</v>
      </c>
      <c r="D60" s="98"/>
      <c r="E60" s="147"/>
      <c r="F60" s="51">
        <f t="shared" si="1"/>
      </c>
      <c r="G60" s="51">
        <f t="shared" si="8"/>
      </c>
      <c r="H60" s="52">
        <f t="shared" si="2"/>
      </c>
      <c r="I60" s="51">
        <f t="shared" si="3"/>
      </c>
      <c r="J60" s="132">
        <f t="shared" si="4"/>
      </c>
      <c r="K60" s="120"/>
      <c r="L60" s="120"/>
      <c r="M60" s="120">
        <f t="shared" si="5"/>
        <v>0</v>
      </c>
      <c r="N60" s="110">
        <f t="shared" si="6"/>
        <v>0</v>
      </c>
      <c r="O60" s="110">
        <f t="shared" si="7"/>
        <v>0</v>
      </c>
    </row>
    <row r="61" spans="2:15" ht="18.75">
      <c r="B61" s="131">
        <v>27</v>
      </c>
      <c r="C61" s="49">
        <f t="shared" si="0"/>
        <v>2040</v>
      </c>
      <c r="D61" s="98"/>
      <c r="E61" s="147"/>
      <c r="F61" s="51">
        <f t="shared" si="1"/>
      </c>
      <c r="G61" s="51">
        <f t="shared" si="8"/>
      </c>
      <c r="H61" s="52">
        <f t="shared" si="2"/>
      </c>
      <c r="I61" s="51">
        <f t="shared" si="3"/>
      </c>
      <c r="J61" s="132">
        <f t="shared" si="4"/>
      </c>
      <c r="K61" s="120"/>
      <c r="L61" s="120"/>
      <c r="M61" s="120">
        <f t="shared" si="5"/>
        <v>0</v>
      </c>
      <c r="N61" s="110">
        <f t="shared" si="6"/>
        <v>0</v>
      </c>
      <c r="O61" s="110">
        <f t="shared" si="7"/>
        <v>0</v>
      </c>
    </row>
    <row r="62" spans="2:15" ht="18.75">
      <c r="B62" s="131">
        <v>28</v>
      </c>
      <c r="C62" s="49">
        <f t="shared" si="0"/>
        <v>2041</v>
      </c>
      <c r="D62" s="98"/>
      <c r="E62" s="147"/>
      <c r="F62" s="51">
        <f t="shared" si="1"/>
      </c>
      <c r="G62" s="51">
        <f t="shared" si="8"/>
      </c>
      <c r="H62" s="52">
        <f t="shared" si="2"/>
      </c>
      <c r="I62" s="51">
        <f t="shared" si="3"/>
      </c>
      <c r="J62" s="132">
        <f t="shared" si="4"/>
      </c>
      <c r="K62" s="120"/>
      <c r="L62" s="120"/>
      <c r="M62" s="120">
        <f t="shared" si="5"/>
        <v>0</v>
      </c>
      <c r="N62" s="110">
        <f t="shared" si="6"/>
        <v>0</v>
      </c>
      <c r="O62" s="110">
        <f t="shared" si="7"/>
        <v>0</v>
      </c>
    </row>
    <row r="63" spans="2:15" ht="18.75">
      <c r="B63" s="131">
        <v>29</v>
      </c>
      <c r="C63" s="49">
        <f t="shared" si="0"/>
        <v>2042</v>
      </c>
      <c r="D63" s="98"/>
      <c r="E63" s="147"/>
      <c r="F63" s="51">
        <f t="shared" si="1"/>
      </c>
      <c r="G63" s="51">
        <f t="shared" si="8"/>
      </c>
      <c r="H63" s="52">
        <f t="shared" si="2"/>
      </c>
      <c r="I63" s="51">
        <f t="shared" si="3"/>
      </c>
      <c r="J63" s="132">
        <f t="shared" si="4"/>
      </c>
      <c r="K63" s="120"/>
      <c r="L63" s="120"/>
      <c r="M63" s="120">
        <f t="shared" si="5"/>
        <v>0</v>
      </c>
      <c r="N63" s="110">
        <f t="shared" si="6"/>
        <v>0</v>
      </c>
      <c r="O63" s="110">
        <f t="shared" si="7"/>
        <v>0</v>
      </c>
    </row>
    <row r="64" spans="2:15" ht="18.75">
      <c r="B64" s="131">
        <v>30</v>
      </c>
      <c r="C64" s="49">
        <f t="shared" si="0"/>
        <v>2043</v>
      </c>
      <c r="D64" s="98"/>
      <c r="E64" s="147"/>
      <c r="F64" s="51">
        <f t="shared" si="1"/>
      </c>
      <c r="G64" s="51">
        <f t="shared" si="8"/>
      </c>
      <c r="H64" s="52">
        <f t="shared" si="2"/>
      </c>
      <c r="I64" s="51">
        <f t="shared" si="3"/>
      </c>
      <c r="J64" s="132">
        <f t="shared" si="4"/>
      </c>
      <c r="K64" s="120"/>
      <c r="L64" s="120"/>
      <c r="M64" s="120">
        <f t="shared" si="5"/>
        <v>0</v>
      </c>
      <c r="N64" s="110">
        <f t="shared" si="6"/>
        <v>0</v>
      </c>
      <c r="O64" s="110">
        <f t="shared" si="7"/>
        <v>0</v>
      </c>
    </row>
    <row r="65" spans="2:15" ht="18.75">
      <c r="B65" s="131">
        <v>31</v>
      </c>
      <c r="C65" s="49">
        <f t="shared" si="0"/>
        <v>2044</v>
      </c>
      <c r="D65" s="98"/>
      <c r="E65" s="147"/>
      <c r="F65" s="51">
        <f t="shared" si="1"/>
      </c>
      <c r="G65" s="51">
        <f t="shared" si="8"/>
      </c>
      <c r="H65" s="52">
        <f t="shared" si="2"/>
      </c>
      <c r="I65" s="51">
        <f t="shared" si="3"/>
      </c>
      <c r="J65" s="132">
        <f t="shared" si="4"/>
      </c>
      <c r="K65" s="120"/>
      <c r="L65" s="120"/>
      <c r="M65" s="120">
        <f t="shared" si="5"/>
        <v>0</v>
      </c>
      <c r="N65" s="110">
        <f t="shared" si="6"/>
        <v>0</v>
      </c>
      <c r="O65" s="110">
        <f t="shared" si="7"/>
        <v>0</v>
      </c>
    </row>
    <row r="66" spans="2:15" ht="18.75">
      <c r="B66" s="131">
        <v>32</v>
      </c>
      <c r="C66" s="49">
        <f t="shared" si="0"/>
        <v>2045</v>
      </c>
      <c r="D66" s="98"/>
      <c r="E66" s="147"/>
      <c r="F66" s="51">
        <f t="shared" si="1"/>
      </c>
      <c r="G66" s="51">
        <f t="shared" si="8"/>
      </c>
      <c r="H66" s="52">
        <f t="shared" si="2"/>
      </c>
      <c r="I66" s="51">
        <f t="shared" si="3"/>
      </c>
      <c r="J66" s="132">
        <f t="shared" si="4"/>
      </c>
      <c r="K66" s="120"/>
      <c r="L66" s="120"/>
      <c r="M66" s="120">
        <f t="shared" si="5"/>
        <v>0</v>
      </c>
      <c r="N66" s="110">
        <f t="shared" si="6"/>
        <v>0</v>
      </c>
      <c r="O66" s="110">
        <f t="shared" si="7"/>
        <v>0</v>
      </c>
    </row>
    <row r="67" spans="2:15" ht="18.75">
      <c r="B67" s="131">
        <v>33</v>
      </c>
      <c r="C67" s="49">
        <f t="shared" si="0"/>
        <v>2046</v>
      </c>
      <c r="D67" s="98"/>
      <c r="E67" s="147"/>
      <c r="F67" s="51">
        <f t="shared" si="1"/>
      </c>
      <c r="G67" s="51">
        <f t="shared" si="8"/>
      </c>
      <c r="H67" s="52">
        <f t="shared" si="2"/>
      </c>
      <c r="I67" s="51">
        <f t="shared" si="3"/>
      </c>
      <c r="J67" s="132">
        <f t="shared" si="4"/>
      </c>
      <c r="K67" s="120"/>
      <c r="L67" s="120"/>
      <c r="M67" s="120">
        <f t="shared" si="5"/>
        <v>0</v>
      </c>
      <c r="N67" s="110">
        <f t="shared" si="6"/>
        <v>0</v>
      </c>
      <c r="O67" s="110">
        <f t="shared" si="7"/>
        <v>0</v>
      </c>
    </row>
    <row r="68" spans="2:15" ht="18.75">
      <c r="B68" s="131">
        <v>34</v>
      </c>
      <c r="C68" s="49">
        <f t="shared" si="0"/>
        <v>2047</v>
      </c>
      <c r="D68" s="98"/>
      <c r="E68" s="147"/>
      <c r="F68" s="51">
        <f t="shared" si="1"/>
      </c>
      <c r="G68" s="51">
        <f t="shared" si="8"/>
      </c>
      <c r="H68" s="52">
        <f t="shared" si="2"/>
      </c>
      <c r="I68" s="51">
        <f t="shared" si="3"/>
      </c>
      <c r="J68" s="132">
        <f t="shared" si="4"/>
      </c>
      <c r="K68" s="120"/>
      <c r="L68" s="120"/>
      <c r="M68" s="120">
        <f t="shared" si="5"/>
        <v>0</v>
      </c>
      <c r="N68" s="110">
        <f t="shared" si="6"/>
        <v>0</v>
      </c>
      <c r="O68" s="110">
        <f t="shared" si="7"/>
        <v>0</v>
      </c>
    </row>
    <row r="69" spans="2:16" ht="18.75">
      <c r="B69" s="131">
        <v>35</v>
      </c>
      <c r="C69" s="49">
        <f t="shared" si="0"/>
        <v>2048</v>
      </c>
      <c r="D69" s="98"/>
      <c r="E69" s="147"/>
      <c r="F69" s="51">
        <f t="shared" si="1"/>
      </c>
      <c r="G69" s="51">
        <f t="shared" si="8"/>
      </c>
      <c r="H69" s="52">
        <f t="shared" si="2"/>
      </c>
      <c r="I69" s="51">
        <f t="shared" si="3"/>
      </c>
      <c r="J69" s="132">
        <f t="shared" si="4"/>
      </c>
      <c r="K69" s="120"/>
      <c r="L69" s="120"/>
      <c r="M69" s="120">
        <f t="shared" si="5"/>
        <v>0</v>
      </c>
      <c r="N69" s="110">
        <f t="shared" si="6"/>
        <v>0</v>
      </c>
      <c r="O69" s="110">
        <f t="shared" si="7"/>
        <v>0</v>
      </c>
      <c r="P69" s="108"/>
    </row>
    <row r="70" spans="2:14" ht="18.75" hidden="1">
      <c r="B70" s="133"/>
      <c r="C70" s="121"/>
      <c r="F70" s="121"/>
      <c r="G70" s="121"/>
      <c r="H70" s="123"/>
      <c r="I70" s="121"/>
      <c r="J70" s="134"/>
      <c r="K70" s="149"/>
      <c r="N70" s="103"/>
    </row>
    <row r="71" spans="2:13" ht="15" hidden="1">
      <c r="B71" s="135"/>
      <c r="C71" s="124"/>
      <c r="D71" s="125">
        <f>SUM(D35:D69)</f>
        <v>0</v>
      </c>
      <c r="E71" s="144">
        <f>SUM(E35:E69)</f>
        <v>0</v>
      </c>
      <c r="F71" s="124"/>
      <c r="G71" s="124"/>
      <c r="H71" s="126"/>
      <c r="I71" s="126"/>
      <c r="J71" s="136"/>
      <c r="K71" s="150"/>
      <c r="L71" s="53"/>
      <c r="M71" s="53"/>
    </row>
    <row r="72" spans="2:13" ht="15" hidden="1">
      <c r="B72" s="135"/>
      <c r="C72" s="124"/>
      <c r="D72" s="124"/>
      <c r="E72" s="145"/>
      <c r="F72" s="124"/>
      <c r="G72" s="124"/>
      <c r="H72" s="126"/>
      <c r="I72" s="124"/>
      <c r="J72" s="136"/>
      <c r="K72" s="150"/>
      <c r="L72" s="53"/>
      <c r="M72" s="53"/>
    </row>
    <row r="73" spans="2:14" ht="15" hidden="1">
      <c r="B73" s="135"/>
      <c r="C73" s="124"/>
      <c r="D73" s="124"/>
      <c r="E73" s="145"/>
      <c r="F73" s="124"/>
      <c r="G73" s="124"/>
      <c r="H73" s="126"/>
      <c r="I73" s="124"/>
      <c r="J73" s="136"/>
      <c r="K73" s="150"/>
      <c r="L73" s="53"/>
      <c r="M73" s="53"/>
      <c r="N73" s="109"/>
    </row>
    <row r="74" spans="2:13" ht="15" hidden="1">
      <c r="B74" s="135"/>
      <c r="C74" s="124"/>
      <c r="D74" s="124"/>
      <c r="E74" s="145"/>
      <c r="F74" s="124"/>
      <c r="G74" s="124"/>
      <c r="H74" s="126"/>
      <c r="I74" s="124"/>
      <c r="J74" s="136"/>
      <c r="K74" s="150"/>
      <c r="L74" s="53"/>
      <c r="M74" s="53"/>
    </row>
    <row r="75" spans="2:13" ht="15" hidden="1">
      <c r="B75" s="135"/>
      <c r="C75" s="124"/>
      <c r="D75" s="124"/>
      <c r="E75" s="145"/>
      <c r="F75" s="124"/>
      <c r="G75" s="124"/>
      <c r="H75" s="126"/>
      <c r="I75" s="124"/>
      <c r="J75" s="136"/>
      <c r="K75" s="150"/>
      <c r="L75" s="53"/>
      <c r="M75" s="53"/>
    </row>
    <row r="76" spans="2:13" ht="15" hidden="1">
      <c r="B76" s="135"/>
      <c r="C76" s="124"/>
      <c r="D76" s="124"/>
      <c r="E76" s="145"/>
      <c r="F76" s="124"/>
      <c r="G76" s="124"/>
      <c r="H76" s="126"/>
      <c r="I76" s="124"/>
      <c r="J76" s="136"/>
      <c r="K76" s="150"/>
      <c r="L76" s="53"/>
      <c r="M76" s="53"/>
    </row>
    <row r="77" spans="2:13" ht="15" hidden="1">
      <c r="B77" s="135"/>
      <c r="C77" s="124"/>
      <c r="D77" s="124"/>
      <c r="E77" s="145"/>
      <c r="F77" s="124"/>
      <c r="G77" s="124"/>
      <c r="H77" s="126"/>
      <c r="I77" s="124"/>
      <c r="J77" s="136"/>
      <c r="K77" s="150"/>
      <c r="L77" s="53"/>
      <c r="M77" s="53"/>
    </row>
    <row r="78" spans="2:13" ht="15" hidden="1">
      <c r="B78" s="135"/>
      <c r="C78" s="124"/>
      <c r="D78" s="124"/>
      <c r="E78" s="145"/>
      <c r="F78" s="124"/>
      <c r="G78" s="124"/>
      <c r="H78" s="126"/>
      <c r="I78" s="124"/>
      <c r="J78" s="136"/>
      <c r="K78" s="150"/>
      <c r="L78" s="53"/>
      <c r="M78" s="53"/>
    </row>
    <row r="79" spans="2:13" ht="15" hidden="1">
      <c r="B79" s="135"/>
      <c r="C79" s="124"/>
      <c r="D79" s="124"/>
      <c r="E79" s="145"/>
      <c r="F79" s="124"/>
      <c r="G79" s="124"/>
      <c r="H79" s="126"/>
      <c r="I79" s="124"/>
      <c r="J79" s="136"/>
      <c r="K79" s="150"/>
      <c r="L79" s="53"/>
      <c r="M79" s="53"/>
    </row>
    <row r="80" spans="2:13" ht="15" hidden="1">
      <c r="B80" s="135"/>
      <c r="C80" s="124"/>
      <c r="D80" s="124"/>
      <c r="E80" s="145"/>
      <c r="F80" s="124"/>
      <c r="G80" s="124"/>
      <c r="H80" s="126"/>
      <c r="I80" s="124"/>
      <c r="J80" s="136"/>
      <c r="K80" s="150"/>
      <c r="L80" s="53"/>
      <c r="M80" s="53"/>
    </row>
    <row r="81" spans="2:13" ht="15" hidden="1">
      <c r="B81" s="135"/>
      <c r="C81" s="124"/>
      <c r="D81" s="124"/>
      <c r="E81" s="145"/>
      <c r="F81" s="124"/>
      <c r="G81" s="124"/>
      <c r="H81" s="126"/>
      <c r="I81" s="124"/>
      <c r="J81" s="136"/>
      <c r="K81" s="150"/>
      <c r="L81" s="53"/>
      <c r="M81" s="53"/>
    </row>
    <row r="82" spans="2:13" ht="15" hidden="1">
      <c r="B82" s="135"/>
      <c r="C82" s="124"/>
      <c r="D82" s="124"/>
      <c r="E82" s="145"/>
      <c r="F82" s="124"/>
      <c r="G82" s="124"/>
      <c r="H82" s="126"/>
      <c r="I82" s="124"/>
      <c r="J82" s="136"/>
      <c r="K82" s="150"/>
      <c r="L82" s="53"/>
      <c r="M82" s="53"/>
    </row>
    <row r="83" spans="2:13" ht="15" hidden="1">
      <c r="B83" s="135"/>
      <c r="C83" s="124"/>
      <c r="D83" s="124"/>
      <c r="E83" s="145"/>
      <c r="F83" s="124"/>
      <c r="G83" s="124"/>
      <c r="H83" s="126"/>
      <c r="I83" s="124"/>
      <c r="J83" s="136"/>
      <c r="K83" s="150"/>
      <c r="L83" s="53"/>
      <c r="M83" s="53"/>
    </row>
    <row r="84" spans="2:13" ht="15" hidden="1">
      <c r="B84" s="135"/>
      <c r="C84" s="124"/>
      <c r="D84" s="124"/>
      <c r="E84" s="145"/>
      <c r="F84" s="124"/>
      <c r="G84" s="124"/>
      <c r="H84" s="126"/>
      <c r="I84" s="124"/>
      <c r="J84" s="136"/>
      <c r="K84" s="150"/>
      <c r="L84" s="53"/>
      <c r="M84" s="53"/>
    </row>
    <row r="85" spans="2:13" ht="15" hidden="1">
      <c r="B85" s="135"/>
      <c r="C85" s="124"/>
      <c r="D85" s="124"/>
      <c r="E85" s="145"/>
      <c r="F85" s="124"/>
      <c r="G85" s="124"/>
      <c r="H85" s="126"/>
      <c r="I85" s="124"/>
      <c r="J85" s="136"/>
      <c r="K85" s="150"/>
      <c r="L85" s="53"/>
      <c r="M85" s="53"/>
    </row>
    <row r="86" spans="2:13" ht="15" hidden="1">
      <c r="B86" s="135"/>
      <c r="C86" s="124"/>
      <c r="D86" s="124"/>
      <c r="E86" s="145"/>
      <c r="F86" s="124"/>
      <c r="G86" s="124"/>
      <c r="H86" s="126"/>
      <c r="I86" s="124"/>
      <c r="J86" s="136"/>
      <c r="K86" s="150"/>
      <c r="L86" s="53"/>
      <c r="M86" s="53"/>
    </row>
    <row r="87" spans="2:13" ht="15" hidden="1">
      <c r="B87" s="135"/>
      <c r="C87" s="124"/>
      <c r="D87" s="124"/>
      <c r="E87" s="145"/>
      <c r="F87" s="124"/>
      <c r="G87" s="124"/>
      <c r="H87" s="126"/>
      <c r="I87" s="124"/>
      <c r="J87" s="136"/>
      <c r="K87" s="150"/>
      <c r="L87" s="53"/>
      <c r="M87" s="53"/>
    </row>
    <row r="88" spans="2:13" ht="15" hidden="1">
      <c r="B88" s="135"/>
      <c r="C88" s="124"/>
      <c r="D88" s="124"/>
      <c r="E88" s="145"/>
      <c r="F88" s="124"/>
      <c r="G88" s="124"/>
      <c r="H88" s="126"/>
      <c r="I88" s="124"/>
      <c r="J88" s="136"/>
      <c r="K88" s="150"/>
      <c r="L88" s="53"/>
      <c r="M88" s="53"/>
    </row>
    <row r="89" spans="2:13" ht="15" hidden="1">
      <c r="B89" s="135"/>
      <c r="C89" s="124"/>
      <c r="D89" s="124"/>
      <c r="E89" s="145"/>
      <c r="F89" s="124"/>
      <c r="G89" s="124"/>
      <c r="H89" s="126"/>
      <c r="I89" s="124"/>
      <c r="J89" s="136"/>
      <c r="K89" s="150"/>
      <c r="L89" s="53"/>
      <c r="M89" s="53"/>
    </row>
    <row r="90" spans="2:13" ht="15" hidden="1">
      <c r="B90" s="135"/>
      <c r="C90" s="124"/>
      <c r="D90" s="124"/>
      <c r="E90" s="145"/>
      <c r="F90" s="124"/>
      <c r="G90" s="124"/>
      <c r="H90" s="126"/>
      <c r="I90" s="124"/>
      <c r="J90" s="136"/>
      <c r="K90" s="150"/>
      <c r="L90" s="53"/>
      <c r="M90" s="53"/>
    </row>
    <row r="91" spans="2:13" ht="15" hidden="1">
      <c r="B91" s="135"/>
      <c r="C91" s="124"/>
      <c r="D91" s="124"/>
      <c r="E91" s="145"/>
      <c r="F91" s="124"/>
      <c r="G91" s="124"/>
      <c r="H91" s="126"/>
      <c r="I91" s="124"/>
      <c r="J91" s="136"/>
      <c r="K91" s="150"/>
      <c r="L91" s="53"/>
      <c r="M91" s="53"/>
    </row>
    <row r="92" spans="2:13" ht="15" hidden="1">
      <c r="B92" s="135"/>
      <c r="C92" s="124"/>
      <c r="D92" s="124"/>
      <c r="E92" s="145"/>
      <c r="F92" s="124"/>
      <c r="G92" s="124"/>
      <c r="H92" s="126"/>
      <c r="I92" s="124"/>
      <c r="J92" s="136"/>
      <c r="K92" s="150"/>
      <c r="L92" s="53"/>
      <c r="M92" s="53"/>
    </row>
    <row r="93" spans="2:13" ht="15" hidden="1">
      <c r="B93" s="135"/>
      <c r="C93" s="124"/>
      <c r="D93" s="124"/>
      <c r="E93" s="145"/>
      <c r="F93" s="124"/>
      <c r="G93" s="124"/>
      <c r="H93" s="126"/>
      <c r="I93" s="124"/>
      <c r="J93" s="136"/>
      <c r="K93" s="150"/>
      <c r="L93" s="53"/>
      <c r="M93" s="53"/>
    </row>
    <row r="94" spans="2:13" ht="15" hidden="1">
      <c r="B94" s="135"/>
      <c r="C94" s="124"/>
      <c r="D94" s="124"/>
      <c r="E94" s="145"/>
      <c r="F94" s="124"/>
      <c r="G94" s="124"/>
      <c r="H94" s="126"/>
      <c r="I94" s="124"/>
      <c r="J94" s="136"/>
      <c r="K94" s="150"/>
      <c r="L94" s="53"/>
      <c r="M94" s="53"/>
    </row>
    <row r="95" spans="2:13" ht="15" hidden="1">
      <c r="B95" s="135"/>
      <c r="C95" s="124"/>
      <c r="D95" s="124"/>
      <c r="E95" s="145"/>
      <c r="F95" s="124"/>
      <c r="G95" s="124"/>
      <c r="H95" s="126"/>
      <c r="I95" s="124"/>
      <c r="J95" s="136"/>
      <c r="K95" s="150"/>
      <c r="L95" s="53"/>
      <c r="M95" s="53"/>
    </row>
    <row r="96" spans="2:13" ht="15" hidden="1">
      <c r="B96" s="135"/>
      <c r="C96" s="124"/>
      <c r="D96" s="124"/>
      <c r="E96" s="145"/>
      <c r="F96" s="124"/>
      <c r="G96" s="124"/>
      <c r="H96" s="126"/>
      <c r="I96" s="124"/>
      <c r="J96" s="136"/>
      <c r="K96" s="150"/>
      <c r="L96" s="53"/>
      <c r="M96" s="53"/>
    </row>
    <row r="97" spans="2:13" ht="15" hidden="1">
      <c r="B97" s="135"/>
      <c r="C97" s="124"/>
      <c r="D97" s="124"/>
      <c r="E97" s="145"/>
      <c r="F97" s="124"/>
      <c r="G97" s="124"/>
      <c r="H97" s="126"/>
      <c r="I97" s="124"/>
      <c r="J97" s="136"/>
      <c r="K97" s="150"/>
      <c r="L97" s="53"/>
      <c r="M97" s="53"/>
    </row>
    <row r="98" spans="2:13" ht="15" hidden="1">
      <c r="B98" s="135"/>
      <c r="C98" s="124"/>
      <c r="D98" s="124"/>
      <c r="E98" s="145"/>
      <c r="F98" s="124"/>
      <c r="G98" s="124"/>
      <c r="H98" s="126"/>
      <c r="I98" s="124"/>
      <c r="J98" s="136"/>
      <c r="K98" s="150"/>
      <c r="L98" s="53"/>
      <c r="M98" s="53"/>
    </row>
    <row r="99" spans="2:13" ht="15" hidden="1">
      <c r="B99" s="135"/>
      <c r="C99" s="124"/>
      <c r="D99" s="124"/>
      <c r="E99" s="145"/>
      <c r="F99" s="124"/>
      <c r="G99" s="124"/>
      <c r="H99" s="126"/>
      <c r="I99" s="124"/>
      <c r="J99" s="136"/>
      <c r="K99" s="150"/>
      <c r="L99" s="53"/>
      <c r="M99" s="53"/>
    </row>
    <row r="100" spans="2:13" ht="15" hidden="1">
      <c r="B100" s="135"/>
      <c r="C100" s="124"/>
      <c r="D100" s="124"/>
      <c r="E100" s="145"/>
      <c r="F100" s="124"/>
      <c r="G100" s="124"/>
      <c r="H100" s="126"/>
      <c r="I100" s="124"/>
      <c r="J100" s="136"/>
      <c r="K100" s="150"/>
      <c r="L100" s="53"/>
      <c r="M100" s="53"/>
    </row>
    <row r="101" spans="2:13" ht="15" hidden="1">
      <c r="B101" s="135"/>
      <c r="C101" s="124"/>
      <c r="D101" s="124"/>
      <c r="E101" s="145"/>
      <c r="F101" s="124"/>
      <c r="G101" s="124"/>
      <c r="H101" s="126"/>
      <c r="I101" s="124"/>
      <c r="J101" s="136"/>
      <c r="K101" s="150"/>
      <c r="L101" s="53"/>
      <c r="M101" s="53"/>
    </row>
    <row r="102" spans="2:13" ht="15" hidden="1">
      <c r="B102" s="135"/>
      <c r="C102" s="124"/>
      <c r="D102" s="124"/>
      <c r="E102" s="145"/>
      <c r="F102" s="124"/>
      <c r="G102" s="124"/>
      <c r="H102" s="126"/>
      <c r="I102" s="124"/>
      <c r="J102" s="136"/>
      <c r="K102" s="150"/>
      <c r="L102" s="53"/>
      <c r="M102" s="53"/>
    </row>
    <row r="103" spans="2:13" ht="15" hidden="1">
      <c r="B103" s="135"/>
      <c r="C103" s="124"/>
      <c r="D103" s="124"/>
      <c r="E103" s="145"/>
      <c r="F103" s="124"/>
      <c r="G103" s="124"/>
      <c r="H103" s="126"/>
      <c r="I103" s="124"/>
      <c r="J103" s="136"/>
      <c r="K103" s="150"/>
      <c r="L103" s="53"/>
      <c r="M103" s="53"/>
    </row>
    <row r="104" spans="2:13" ht="15" hidden="1">
      <c r="B104" s="135"/>
      <c r="C104" s="124"/>
      <c r="D104" s="124"/>
      <c r="E104" s="145"/>
      <c r="F104" s="124"/>
      <c r="G104" s="124"/>
      <c r="H104" s="124"/>
      <c r="I104" s="124"/>
      <c r="J104" s="136"/>
      <c r="K104" s="150"/>
      <c r="L104" s="53"/>
      <c r="M104" s="53"/>
    </row>
    <row r="105" spans="2:13" ht="15" hidden="1">
      <c r="B105" s="135"/>
      <c r="C105" s="124"/>
      <c r="D105" s="124"/>
      <c r="E105" s="145"/>
      <c r="F105" s="124"/>
      <c r="G105" s="124"/>
      <c r="H105" s="124"/>
      <c r="I105" s="124"/>
      <c r="J105" s="136"/>
      <c r="K105" s="150"/>
      <c r="L105" s="53"/>
      <c r="M105" s="53"/>
    </row>
    <row r="106" spans="2:13" ht="15" hidden="1">
      <c r="B106" s="135"/>
      <c r="C106" s="124"/>
      <c r="D106" s="124"/>
      <c r="E106" s="145"/>
      <c r="F106" s="124"/>
      <c r="G106" s="124"/>
      <c r="H106" s="124"/>
      <c r="I106" s="124"/>
      <c r="J106" s="136"/>
      <c r="K106" s="150"/>
      <c r="L106" s="53"/>
      <c r="M106" s="53"/>
    </row>
    <row r="107" spans="2:13" ht="15" hidden="1">
      <c r="B107" s="135"/>
      <c r="C107" s="124"/>
      <c r="D107" s="124"/>
      <c r="E107" s="145"/>
      <c r="F107" s="124"/>
      <c r="G107" s="124"/>
      <c r="H107" s="124"/>
      <c r="I107" s="124"/>
      <c r="J107" s="136"/>
      <c r="K107" s="150"/>
      <c r="L107" s="53"/>
      <c r="M107" s="53"/>
    </row>
    <row r="108" spans="2:13" ht="15" hidden="1">
      <c r="B108" s="135"/>
      <c r="C108" s="124"/>
      <c r="D108" s="124"/>
      <c r="E108" s="145"/>
      <c r="F108" s="124"/>
      <c r="G108" s="124"/>
      <c r="H108" s="124"/>
      <c r="I108" s="124"/>
      <c r="J108" s="136"/>
      <c r="K108" s="150"/>
      <c r="L108" s="53"/>
      <c r="M108" s="53"/>
    </row>
    <row r="109" spans="2:13" ht="15" hidden="1">
      <c r="B109" s="135"/>
      <c r="C109" s="124"/>
      <c r="D109" s="124"/>
      <c r="E109" s="145"/>
      <c r="F109" s="124"/>
      <c r="G109" s="124"/>
      <c r="H109" s="124"/>
      <c r="I109" s="124"/>
      <c r="J109" s="136"/>
      <c r="K109" s="150"/>
      <c r="L109" s="53"/>
      <c r="M109" s="53"/>
    </row>
    <row r="110" spans="2:13" ht="15" hidden="1">
      <c r="B110" s="135"/>
      <c r="C110" s="124"/>
      <c r="D110" s="124"/>
      <c r="E110" s="145"/>
      <c r="F110" s="124"/>
      <c r="G110" s="124"/>
      <c r="H110" s="124"/>
      <c r="I110" s="124"/>
      <c r="J110" s="136"/>
      <c r="K110" s="150"/>
      <c r="L110" s="53"/>
      <c r="M110" s="53"/>
    </row>
    <row r="111" spans="2:13" ht="15" hidden="1">
      <c r="B111" s="135"/>
      <c r="C111" s="124"/>
      <c r="D111" s="124"/>
      <c r="E111" s="145"/>
      <c r="F111" s="124"/>
      <c r="G111" s="124"/>
      <c r="H111" s="124"/>
      <c r="I111" s="124"/>
      <c r="J111" s="136"/>
      <c r="K111" s="150"/>
      <c r="L111" s="53"/>
      <c r="M111" s="53"/>
    </row>
    <row r="112" spans="2:13" ht="15" hidden="1">
      <c r="B112" s="135"/>
      <c r="C112" s="124"/>
      <c r="D112" s="124"/>
      <c r="E112" s="145"/>
      <c r="F112" s="124"/>
      <c r="G112" s="124"/>
      <c r="H112" s="124"/>
      <c r="I112" s="124"/>
      <c r="J112" s="136"/>
      <c r="K112" s="150"/>
      <c r="L112" s="53"/>
      <c r="M112" s="53"/>
    </row>
    <row r="113" spans="2:13" ht="15" hidden="1">
      <c r="B113" s="135"/>
      <c r="C113" s="124"/>
      <c r="D113" s="124"/>
      <c r="E113" s="145"/>
      <c r="F113" s="124"/>
      <c r="G113" s="124"/>
      <c r="H113" s="124"/>
      <c r="I113" s="124"/>
      <c r="J113" s="136"/>
      <c r="K113" s="150"/>
      <c r="L113" s="53"/>
      <c r="M113" s="53"/>
    </row>
    <row r="114" spans="2:13" ht="15" hidden="1">
      <c r="B114" s="135"/>
      <c r="C114" s="124"/>
      <c r="D114" s="124"/>
      <c r="E114" s="145"/>
      <c r="F114" s="124"/>
      <c r="G114" s="124"/>
      <c r="H114" s="124"/>
      <c r="I114" s="124"/>
      <c r="J114" s="136"/>
      <c r="K114" s="150"/>
      <c r="L114" s="53"/>
      <c r="M114" s="53"/>
    </row>
    <row r="115" spans="2:13" ht="15" hidden="1">
      <c r="B115" s="135"/>
      <c r="C115" s="124"/>
      <c r="D115" s="124"/>
      <c r="E115" s="145"/>
      <c r="F115" s="124"/>
      <c r="G115" s="124"/>
      <c r="H115" s="124"/>
      <c r="I115" s="124"/>
      <c r="J115" s="136"/>
      <c r="K115" s="150"/>
      <c r="L115" s="53"/>
      <c r="M115" s="53"/>
    </row>
    <row r="116" spans="2:13" ht="15" hidden="1">
      <c r="B116" s="135"/>
      <c r="C116" s="124"/>
      <c r="D116" s="124"/>
      <c r="E116" s="145"/>
      <c r="F116" s="124"/>
      <c r="G116" s="124"/>
      <c r="H116" s="124"/>
      <c r="I116" s="124"/>
      <c r="J116" s="136"/>
      <c r="K116" s="150"/>
      <c r="L116" s="53"/>
      <c r="M116" s="53"/>
    </row>
    <row r="117" spans="2:13" ht="15" hidden="1">
      <c r="B117" s="135"/>
      <c r="C117" s="124"/>
      <c r="D117" s="124"/>
      <c r="E117" s="145"/>
      <c r="F117" s="124"/>
      <c r="G117" s="124"/>
      <c r="H117" s="124"/>
      <c r="I117" s="124"/>
      <c r="J117" s="136"/>
      <c r="K117" s="150"/>
      <c r="L117" s="53"/>
      <c r="M117" s="53"/>
    </row>
    <row r="118" spans="2:13" ht="15" hidden="1">
      <c r="B118" s="135"/>
      <c r="C118" s="124"/>
      <c r="D118" s="124"/>
      <c r="E118" s="145"/>
      <c r="F118" s="124"/>
      <c r="G118" s="124"/>
      <c r="H118" s="124"/>
      <c r="I118" s="124"/>
      <c r="J118" s="136"/>
      <c r="K118" s="150"/>
      <c r="L118" s="53"/>
      <c r="M118" s="53"/>
    </row>
    <row r="119" spans="2:13" ht="15" hidden="1">
      <c r="B119" s="135"/>
      <c r="C119" s="124"/>
      <c r="D119" s="124"/>
      <c r="E119" s="145"/>
      <c r="F119" s="124"/>
      <c r="G119" s="124"/>
      <c r="H119" s="124"/>
      <c r="I119" s="124"/>
      <c r="J119" s="136"/>
      <c r="K119" s="150"/>
      <c r="L119" s="53"/>
      <c r="M119" s="53"/>
    </row>
    <row r="120" spans="2:13" ht="15" hidden="1">
      <c r="B120" s="135"/>
      <c r="C120" s="124"/>
      <c r="D120" s="124"/>
      <c r="E120" s="145"/>
      <c r="F120" s="124"/>
      <c r="G120" s="124"/>
      <c r="H120" s="124"/>
      <c r="I120" s="124"/>
      <c r="J120" s="136"/>
      <c r="K120" s="150"/>
      <c r="L120" s="53"/>
      <c r="M120" s="53"/>
    </row>
    <row r="121" spans="2:13" ht="15" hidden="1">
      <c r="B121" s="135"/>
      <c r="C121" s="124"/>
      <c r="D121" s="124"/>
      <c r="E121" s="145"/>
      <c r="F121" s="124"/>
      <c r="G121" s="124"/>
      <c r="H121" s="124"/>
      <c r="I121" s="124"/>
      <c r="J121" s="136"/>
      <c r="K121" s="150"/>
      <c r="L121" s="53"/>
      <c r="M121" s="53"/>
    </row>
    <row r="122" spans="2:13" ht="15" hidden="1">
      <c r="B122" s="135"/>
      <c r="C122" s="124"/>
      <c r="D122" s="124"/>
      <c r="E122" s="145"/>
      <c r="F122" s="124"/>
      <c r="G122" s="124"/>
      <c r="H122" s="124"/>
      <c r="I122" s="124"/>
      <c r="J122" s="136"/>
      <c r="K122" s="150"/>
      <c r="L122" s="53"/>
      <c r="M122" s="53"/>
    </row>
    <row r="123" spans="2:13" ht="15" hidden="1">
      <c r="B123" s="135"/>
      <c r="C123" s="124"/>
      <c r="D123" s="124"/>
      <c r="E123" s="145"/>
      <c r="F123" s="124"/>
      <c r="G123" s="124"/>
      <c r="H123" s="124"/>
      <c r="I123" s="124"/>
      <c r="J123" s="136"/>
      <c r="K123" s="150"/>
      <c r="L123" s="53"/>
      <c r="M123" s="53"/>
    </row>
    <row r="124" spans="2:13" ht="15" hidden="1">
      <c r="B124" s="135"/>
      <c r="C124" s="124"/>
      <c r="D124" s="124"/>
      <c r="E124" s="145"/>
      <c r="F124" s="124"/>
      <c r="G124" s="124"/>
      <c r="H124" s="124"/>
      <c r="I124" s="124"/>
      <c r="J124" s="136"/>
      <c r="K124" s="150"/>
      <c r="L124" s="53"/>
      <c r="M124" s="53"/>
    </row>
    <row r="125" spans="2:13" ht="15" hidden="1">
      <c r="B125" s="135"/>
      <c r="C125" s="124"/>
      <c r="D125" s="124"/>
      <c r="E125" s="145"/>
      <c r="F125" s="124"/>
      <c r="G125" s="124"/>
      <c r="H125" s="124"/>
      <c r="I125" s="124"/>
      <c r="J125" s="136"/>
      <c r="K125" s="150"/>
      <c r="L125" s="53"/>
      <c r="M125" s="53"/>
    </row>
    <row r="126" spans="2:13" ht="15" hidden="1">
      <c r="B126" s="135"/>
      <c r="C126" s="124"/>
      <c r="D126" s="124"/>
      <c r="E126" s="145"/>
      <c r="F126" s="124"/>
      <c r="G126" s="124"/>
      <c r="H126" s="124"/>
      <c r="I126" s="124"/>
      <c r="J126" s="136"/>
      <c r="K126" s="150"/>
      <c r="L126" s="53"/>
      <c r="M126" s="53"/>
    </row>
    <row r="127" spans="2:13" ht="15" hidden="1">
      <c r="B127" s="135"/>
      <c r="C127" s="124"/>
      <c r="D127" s="124"/>
      <c r="E127" s="145"/>
      <c r="F127" s="124"/>
      <c r="G127" s="124"/>
      <c r="H127" s="124"/>
      <c r="I127" s="124"/>
      <c r="J127" s="136"/>
      <c r="K127" s="150"/>
      <c r="L127" s="53"/>
      <c r="M127" s="53"/>
    </row>
    <row r="128" spans="2:13" ht="15" hidden="1">
      <c r="B128" s="135"/>
      <c r="C128" s="124"/>
      <c r="D128" s="124"/>
      <c r="E128" s="145"/>
      <c r="F128" s="124"/>
      <c r="G128" s="124"/>
      <c r="H128" s="124"/>
      <c r="I128" s="124"/>
      <c r="J128" s="136"/>
      <c r="K128" s="150"/>
      <c r="L128" s="53"/>
      <c r="M128" s="53"/>
    </row>
    <row r="129" spans="2:13" ht="15" hidden="1">
      <c r="B129" s="135"/>
      <c r="C129" s="124"/>
      <c r="D129" s="124"/>
      <c r="E129" s="145"/>
      <c r="F129" s="124"/>
      <c r="G129" s="124"/>
      <c r="H129" s="124"/>
      <c r="I129" s="124"/>
      <c r="J129" s="136"/>
      <c r="K129" s="150"/>
      <c r="L129" s="53"/>
      <c r="M129" s="53"/>
    </row>
    <row r="130" spans="2:13" ht="15" hidden="1">
      <c r="B130" s="135"/>
      <c r="C130" s="124"/>
      <c r="D130" s="124"/>
      <c r="E130" s="145"/>
      <c r="F130" s="124"/>
      <c r="G130" s="124"/>
      <c r="H130" s="124"/>
      <c r="I130" s="124"/>
      <c r="J130" s="136"/>
      <c r="K130" s="150"/>
      <c r="L130" s="53"/>
      <c r="M130" s="53"/>
    </row>
    <row r="131" spans="2:13" ht="15" hidden="1">
      <c r="B131" s="135"/>
      <c r="C131" s="124"/>
      <c r="D131" s="124"/>
      <c r="E131" s="145"/>
      <c r="F131" s="124"/>
      <c r="G131" s="124"/>
      <c r="H131" s="124"/>
      <c r="I131" s="124"/>
      <c r="J131" s="136"/>
      <c r="K131" s="150"/>
      <c r="L131" s="53"/>
      <c r="M131" s="53"/>
    </row>
    <row r="132" spans="2:13" ht="15" hidden="1">
      <c r="B132" s="135"/>
      <c r="C132" s="124"/>
      <c r="D132" s="124"/>
      <c r="E132" s="145"/>
      <c r="F132" s="124"/>
      <c r="G132" s="124"/>
      <c r="H132" s="124"/>
      <c r="I132" s="124"/>
      <c r="J132" s="136"/>
      <c r="K132" s="150"/>
      <c r="L132" s="53"/>
      <c r="M132" s="53"/>
    </row>
    <row r="133" spans="2:13" ht="15" hidden="1">
      <c r="B133" s="135"/>
      <c r="C133" s="124"/>
      <c r="D133" s="124"/>
      <c r="E133" s="145"/>
      <c r="F133" s="124"/>
      <c r="G133" s="124"/>
      <c r="H133" s="124"/>
      <c r="I133" s="124"/>
      <c r="J133" s="136"/>
      <c r="K133" s="150"/>
      <c r="L133" s="53"/>
      <c r="M133" s="53"/>
    </row>
    <row r="134" spans="2:13" ht="15" hidden="1">
      <c r="B134" s="135"/>
      <c r="C134" s="124"/>
      <c r="D134" s="124"/>
      <c r="E134" s="145"/>
      <c r="F134" s="124"/>
      <c r="G134" s="124"/>
      <c r="H134" s="124"/>
      <c r="I134" s="124"/>
      <c r="J134" s="136"/>
      <c r="K134" s="150"/>
      <c r="L134" s="53"/>
      <c r="M134" s="53"/>
    </row>
    <row r="135" spans="2:13" ht="15" hidden="1">
      <c r="B135" s="135"/>
      <c r="C135" s="124"/>
      <c r="D135" s="124"/>
      <c r="E135" s="145"/>
      <c r="F135" s="124"/>
      <c r="G135" s="124"/>
      <c r="H135" s="124"/>
      <c r="I135" s="124"/>
      <c r="J135" s="136"/>
      <c r="K135" s="150"/>
      <c r="L135" s="53"/>
      <c r="M135" s="53"/>
    </row>
    <row r="136" spans="2:13" ht="15" hidden="1">
      <c r="B136" s="135"/>
      <c r="C136" s="124"/>
      <c r="D136" s="124"/>
      <c r="E136" s="145"/>
      <c r="F136" s="124"/>
      <c r="G136" s="124"/>
      <c r="H136" s="124"/>
      <c r="I136" s="124"/>
      <c r="J136" s="136"/>
      <c r="K136" s="150"/>
      <c r="L136" s="53"/>
      <c r="M136" s="53"/>
    </row>
    <row r="137" spans="2:13" ht="15" hidden="1">
      <c r="B137" s="135"/>
      <c r="C137" s="124"/>
      <c r="D137" s="124"/>
      <c r="E137" s="145"/>
      <c r="F137" s="124"/>
      <c r="G137" s="124"/>
      <c r="H137" s="124"/>
      <c r="I137" s="124"/>
      <c r="J137" s="136"/>
      <c r="K137" s="150"/>
      <c r="L137" s="53"/>
      <c r="M137" s="53"/>
    </row>
    <row r="138" spans="2:13" ht="15" hidden="1">
      <c r="B138" s="135"/>
      <c r="C138" s="124"/>
      <c r="D138" s="124"/>
      <c r="E138" s="145"/>
      <c r="F138" s="124"/>
      <c r="G138" s="124"/>
      <c r="H138" s="124"/>
      <c r="I138" s="124"/>
      <c r="J138" s="136"/>
      <c r="K138" s="150"/>
      <c r="L138" s="53"/>
      <c r="M138" s="53"/>
    </row>
    <row r="139" spans="2:13" ht="15" hidden="1">
      <c r="B139" s="135"/>
      <c r="C139" s="124"/>
      <c r="D139" s="124"/>
      <c r="E139" s="145"/>
      <c r="F139" s="124"/>
      <c r="G139" s="124"/>
      <c r="H139" s="124"/>
      <c r="I139" s="124"/>
      <c r="J139" s="136"/>
      <c r="K139" s="150"/>
      <c r="L139" s="53"/>
      <c r="M139" s="53"/>
    </row>
    <row r="140" spans="2:13" ht="15" hidden="1">
      <c r="B140" s="135"/>
      <c r="C140" s="124"/>
      <c r="D140" s="124"/>
      <c r="E140" s="145"/>
      <c r="F140" s="124"/>
      <c r="G140" s="124"/>
      <c r="H140" s="124"/>
      <c r="I140" s="124"/>
      <c r="J140" s="136"/>
      <c r="K140" s="150"/>
      <c r="L140" s="53"/>
      <c r="M140" s="53"/>
    </row>
    <row r="141" spans="2:13" ht="15" hidden="1">
      <c r="B141" s="135"/>
      <c r="C141" s="124"/>
      <c r="D141" s="124"/>
      <c r="E141" s="145"/>
      <c r="F141" s="124"/>
      <c r="G141" s="124"/>
      <c r="H141" s="124"/>
      <c r="I141" s="124"/>
      <c r="J141" s="136"/>
      <c r="K141" s="150"/>
      <c r="L141" s="53"/>
      <c r="M141" s="53"/>
    </row>
    <row r="142" spans="2:13" ht="15" hidden="1">
      <c r="B142" s="135"/>
      <c r="C142" s="124"/>
      <c r="D142" s="124"/>
      <c r="E142" s="145"/>
      <c r="F142" s="124"/>
      <c r="G142" s="124"/>
      <c r="H142" s="124"/>
      <c r="I142" s="124"/>
      <c r="J142" s="136"/>
      <c r="K142" s="150"/>
      <c r="L142" s="53"/>
      <c r="M142" s="53"/>
    </row>
    <row r="143" spans="2:13" ht="15" hidden="1">
      <c r="B143" s="135"/>
      <c r="C143" s="124"/>
      <c r="D143" s="124"/>
      <c r="E143" s="145"/>
      <c r="F143" s="124"/>
      <c r="G143" s="124"/>
      <c r="H143" s="124"/>
      <c r="I143" s="124"/>
      <c r="J143" s="136"/>
      <c r="K143" s="150"/>
      <c r="L143" s="53"/>
      <c r="M143" s="53"/>
    </row>
    <row r="144" spans="2:13" ht="15" hidden="1">
      <c r="B144" s="135"/>
      <c r="C144" s="124"/>
      <c r="D144" s="124"/>
      <c r="E144" s="145"/>
      <c r="F144" s="124"/>
      <c r="G144" s="124"/>
      <c r="H144" s="124"/>
      <c r="I144" s="124"/>
      <c r="J144" s="136"/>
      <c r="K144" s="150"/>
      <c r="L144" s="53"/>
      <c r="M144" s="53"/>
    </row>
    <row r="145" spans="2:13" ht="15" hidden="1">
      <c r="B145" s="135"/>
      <c r="C145" s="124"/>
      <c r="D145" s="124"/>
      <c r="E145" s="145"/>
      <c r="F145" s="124"/>
      <c r="G145" s="124"/>
      <c r="H145" s="124"/>
      <c r="I145" s="124"/>
      <c r="J145" s="136"/>
      <c r="K145" s="150"/>
      <c r="L145" s="53"/>
      <c r="M145" s="53"/>
    </row>
    <row r="146" spans="2:13" ht="15" hidden="1">
      <c r="B146" s="135"/>
      <c r="C146" s="124"/>
      <c r="D146" s="124"/>
      <c r="E146" s="145"/>
      <c r="F146" s="124"/>
      <c r="G146" s="124"/>
      <c r="H146" s="124"/>
      <c r="I146" s="124"/>
      <c r="J146" s="136"/>
      <c r="K146" s="150"/>
      <c r="L146" s="53"/>
      <c r="M146" s="53"/>
    </row>
    <row r="147" spans="2:13" ht="15" hidden="1">
      <c r="B147" s="135"/>
      <c r="C147" s="124"/>
      <c r="D147" s="124"/>
      <c r="E147" s="145"/>
      <c r="F147" s="124"/>
      <c r="G147" s="124"/>
      <c r="H147" s="124"/>
      <c r="I147" s="124"/>
      <c r="J147" s="136"/>
      <c r="K147" s="150"/>
      <c r="L147" s="53"/>
      <c r="M147" s="53"/>
    </row>
    <row r="148" spans="2:13" ht="15" hidden="1">
      <c r="B148" s="135"/>
      <c r="C148" s="124"/>
      <c r="D148" s="124"/>
      <c r="E148" s="145"/>
      <c r="F148" s="124"/>
      <c r="G148" s="124"/>
      <c r="H148" s="124"/>
      <c r="I148" s="124"/>
      <c r="J148" s="136"/>
      <c r="K148" s="150"/>
      <c r="L148" s="53"/>
      <c r="M148" s="53"/>
    </row>
    <row r="149" spans="2:13" ht="15" hidden="1">
      <c r="B149" s="135"/>
      <c r="C149" s="124"/>
      <c r="D149" s="124"/>
      <c r="E149" s="145"/>
      <c r="F149" s="124"/>
      <c r="G149" s="124"/>
      <c r="H149" s="124"/>
      <c r="I149" s="124"/>
      <c r="J149" s="136"/>
      <c r="K149" s="150"/>
      <c r="L149" s="53"/>
      <c r="M149" s="53"/>
    </row>
    <row r="150" spans="2:13" ht="15" hidden="1">
      <c r="B150" s="135"/>
      <c r="C150" s="124"/>
      <c r="D150" s="124"/>
      <c r="E150" s="145"/>
      <c r="F150" s="124"/>
      <c r="G150" s="124"/>
      <c r="H150" s="124"/>
      <c r="I150" s="124"/>
      <c r="J150" s="136"/>
      <c r="K150" s="150"/>
      <c r="L150" s="53"/>
      <c r="M150" s="53"/>
    </row>
    <row r="151" spans="2:13" ht="15" hidden="1">
      <c r="B151" s="135"/>
      <c r="C151" s="124"/>
      <c r="D151" s="124"/>
      <c r="E151" s="145"/>
      <c r="F151" s="124"/>
      <c r="G151" s="124"/>
      <c r="H151" s="124"/>
      <c r="I151" s="124"/>
      <c r="J151" s="136"/>
      <c r="K151" s="150"/>
      <c r="L151" s="53"/>
      <c r="M151" s="53"/>
    </row>
    <row r="152" spans="2:13" ht="15" hidden="1">
      <c r="B152" s="135"/>
      <c r="C152" s="124"/>
      <c r="D152" s="124"/>
      <c r="E152" s="145"/>
      <c r="F152" s="124"/>
      <c r="G152" s="124"/>
      <c r="H152" s="124"/>
      <c r="I152" s="124"/>
      <c r="J152" s="136"/>
      <c r="K152" s="150"/>
      <c r="L152" s="53"/>
      <c r="M152" s="53"/>
    </row>
    <row r="153" spans="2:13" ht="15" hidden="1">
      <c r="B153" s="135"/>
      <c r="C153" s="124"/>
      <c r="D153" s="124"/>
      <c r="E153" s="145"/>
      <c r="F153" s="124"/>
      <c r="G153" s="124"/>
      <c r="H153" s="124"/>
      <c r="I153" s="124"/>
      <c r="J153" s="136"/>
      <c r="K153" s="150"/>
      <c r="L153" s="53"/>
      <c r="M153" s="53"/>
    </row>
    <row r="154" spans="2:13" ht="15" hidden="1">
      <c r="B154" s="135"/>
      <c r="C154" s="124"/>
      <c r="D154" s="124"/>
      <c r="E154" s="145"/>
      <c r="F154" s="124"/>
      <c r="G154" s="124"/>
      <c r="H154" s="124"/>
      <c r="I154" s="124"/>
      <c r="J154" s="136"/>
      <c r="K154" s="150"/>
      <c r="L154" s="53"/>
      <c r="M154" s="53"/>
    </row>
    <row r="155" spans="2:13" ht="15" hidden="1">
      <c r="B155" s="135"/>
      <c r="C155" s="124"/>
      <c r="D155" s="124"/>
      <c r="E155" s="145"/>
      <c r="F155" s="124"/>
      <c r="G155" s="124"/>
      <c r="H155" s="124"/>
      <c r="I155" s="124"/>
      <c r="J155" s="136"/>
      <c r="K155" s="150"/>
      <c r="L155" s="53"/>
      <c r="M155" s="53"/>
    </row>
    <row r="156" spans="2:13" ht="15" hidden="1">
      <c r="B156" s="135"/>
      <c r="C156" s="124"/>
      <c r="D156" s="124"/>
      <c r="E156" s="145"/>
      <c r="F156" s="124"/>
      <c r="G156" s="124"/>
      <c r="H156" s="124"/>
      <c r="I156" s="124"/>
      <c r="J156" s="136"/>
      <c r="K156" s="150"/>
      <c r="L156" s="53"/>
      <c r="M156" s="53"/>
    </row>
    <row r="157" spans="2:13" ht="15" hidden="1">
      <c r="B157" s="135"/>
      <c r="C157" s="124"/>
      <c r="D157" s="124"/>
      <c r="E157" s="145"/>
      <c r="F157" s="124"/>
      <c r="G157" s="124"/>
      <c r="H157" s="124"/>
      <c r="I157" s="124"/>
      <c r="J157" s="136"/>
      <c r="K157" s="150"/>
      <c r="L157" s="53"/>
      <c r="M157" s="53"/>
    </row>
    <row r="158" spans="2:13" ht="15" hidden="1">
      <c r="B158" s="135"/>
      <c r="C158" s="124"/>
      <c r="D158" s="124"/>
      <c r="E158" s="145"/>
      <c r="F158" s="124"/>
      <c r="G158" s="124"/>
      <c r="H158" s="124"/>
      <c r="I158" s="124"/>
      <c r="J158" s="136"/>
      <c r="K158" s="150"/>
      <c r="L158" s="53"/>
      <c r="M158" s="53"/>
    </row>
    <row r="159" spans="2:13" ht="15" hidden="1">
      <c r="B159" s="135"/>
      <c r="C159" s="124"/>
      <c r="D159" s="124"/>
      <c r="E159" s="145"/>
      <c r="F159" s="124"/>
      <c r="G159" s="124"/>
      <c r="H159" s="124"/>
      <c r="I159" s="124"/>
      <c r="J159" s="136"/>
      <c r="K159" s="150"/>
      <c r="L159" s="53"/>
      <c r="M159" s="53"/>
    </row>
    <row r="160" spans="2:13" ht="15" hidden="1">
      <c r="B160" s="135"/>
      <c r="C160" s="124"/>
      <c r="D160" s="124"/>
      <c r="E160" s="145"/>
      <c r="F160" s="124"/>
      <c r="G160" s="124"/>
      <c r="H160" s="124"/>
      <c r="I160" s="124"/>
      <c r="J160" s="136"/>
      <c r="K160" s="150"/>
      <c r="L160" s="53"/>
      <c r="M160" s="53"/>
    </row>
    <row r="161" spans="2:13" ht="15" hidden="1">
      <c r="B161" s="135"/>
      <c r="C161" s="124"/>
      <c r="D161" s="124"/>
      <c r="E161" s="145"/>
      <c r="F161" s="124"/>
      <c r="G161" s="124"/>
      <c r="H161" s="124"/>
      <c r="I161" s="124"/>
      <c r="J161" s="136"/>
      <c r="K161" s="150"/>
      <c r="L161" s="53"/>
      <c r="M161" s="53"/>
    </row>
    <row r="162" spans="2:13" ht="15" hidden="1">
      <c r="B162" s="135"/>
      <c r="C162" s="124"/>
      <c r="D162" s="124"/>
      <c r="E162" s="145"/>
      <c r="F162" s="124"/>
      <c r="G162" s="124"/>
      <c r="H162" s="124"/>
      <c r="I162" s="124"/>
      <c r="J162" s="136"/>
      <c r="K162" s="150"/>
      <c r="L162" s="53"/>
      <c r="M162" s="53"/>
    </row>
    <row r="163" spans="2:13" ht="15" hidden="1">
      <c r="B163" s="135"/>
      <c r="C163" s="124"/>
      <c r="D163" s="124"/>
      <c r="E163" s="145"/>
      <c r="F163" s="124"/>
      <c r="G163" s="124"/>
      <c r="H163" s="124"/>
      <c r="I163" s="124"/>
      <c r="J163" s="136"/>
      <c r="K163" s="150"/>
      <c r="L163" s="53"/>
      <c r="M163" s="53"/>
    </row>
    <row r="164" spans="2:13" ht="15" hidden="1">
      <c r="B164" s="135"/>
      <c r="C164" s="124"/>
      <c r="D164" s="124"/>
      <c r="E164" s="145"/>
      <c r="F164" s="124"/>
      <c r="G164" s="124"/>
      <c r="H164" s="124"/>
      <c r="I164" s="124"/>
      <c r="J164" s="136"/>
      <c r="K164" s="150"/>
      <c r="L164" s="53"/>
      <c r="M164" s="53"/>
    </row>
    <row r="165" spans="2:13" ht="15" hidden="1">
      <c r="B165" s="135"/>
      <c r="C165" s="124"/>
      <c r="D165" s="124"/>
      <c r="E165" s="145"/>
      <c r="F165" s="124"/>
      <c r="G165" s="124"/>
      <c r="H165" s="124"/>
      <c r="I165" s="124"/>
      <c r="J165" s="136"/>
      <c r="K165" s="150"/>
      <c r="L165" s="53"/>
      <c r="M165" s="53"/>
    </row>
    <row r="166" spans="2:13" ht="15" hidden="1">
      <c r="B166" s="135"/>
      <c r="C166" s="124"/>
      <c r="D166" s="124"/>
      <c r="E166" s="145"/>
      <c r="F166" s="124"/>
      <c r="G166" s="124"/>
      <c r="H166" s="124"/>
      <c r="I166" s="124"/>
      <c r="J166" s="136"/>
      <c r="K166" s="150"/>
      <c r="L166" s="53"/>
      <c r="M166" s="53"/>
    </row>
    <row r="167" spans="2:13" ht="15" hidden="1">
      <c r="B167" s="135"/>
      <c r="C167" s="124"/>
      <c r="D167" s="124"/>
      <c r="E167" s="145"/>
      <c r="F167" s="124"/>
      <c r="G167" s="124"/>
      <c r="H167" s="124"/>
      <c r="I167" s="124"/>
      <c r="J167" s="136"/>
      <c r="K167" s="150"/>
      <c r="L167" s="53"/>
      <c r="M167" s="53"/>
    </row>
    <row r="168" spans="2:13" ht="15" hidden="1">
      <c r="B168" s="135"/>
      <c r="C168" s="124"/>
      <c r="D168" s="124"/>
      <c r="E168" s="145"/>
      <c r="F168" s="124"/>
      <c r="G168" s="124"/>
      <c r="H168" s="124"/>
      <c r="I168" s="124"/>
      <c r="J168" s="136"/>
      <c r="K168" s="150"/>
      <c r="L168" s="53"/>
      <c r="M168" s="53"/>
    </row>
    <row r="169" spans="2:13" ht="15" hidden="1">
      <c r="B169" s="135"/>
      <c r="C169" s="124"/>
      <c r="D169" s="124"/>
      <c r="E169" s="145"/>
      <c r="F169" s="124"/>
      <c r="G169" s="124"/>
      <c r="H169" s="124"/>
      <c r="I169" s="124"/>
      <c r="J169" s="136"/>
      <c r="K169" s="150"/>
      <c r="L169" s="53"/>
      <c r="M169" s="53"/>
    </row>
    <row r="170" spans="2:13" ht="15" hidden="1">
      <c r="B170" s="135"/>
      <c r="C170" s="124"/>
      <c r="D170" s="124"/>
      <c r="E170" s="145"/>
      <c r="F170" s="124"/>
      <c r="G170" s="124"/>
      <c r="H170" s="124"/>
      <c r="I170" s="124"/>
      <c r="J170" s="136"/>
      <c r="K170" s="150"/>
      <c r="L170" s="53"/>
      <c r="M170" s="53"/>
    </row>
    <row r="171" spans="2:13" ht="15" hidden="1">
      <c r="B171" s="135"/>
      <c r="C171" s="124"/>
      <c r="D171" s="124"/>
      <c r="E171" s="145"/>
      <c r="F171" s="124"/>
      <c r="G171" s="124"/>
      <c r="H171" s="124"/>
      <c r="I171" s="124"/>
      <c r="J171" s="136"/>
      <c r="K171" s="150"/>
      <c r="L171" s="53"/>
      <c r="M171" s="53"/>
    </row>
    <row r="172" spans="2:13" ht="15" hidden="1">
      <c r="B172" s="135"/>
      <c r="C172" s="124"/>
      <c r="D172" s="124"/>
      <c r="E172" s="145"/>
      <c r="F172" s="124"/>
      <c r="G172" s="124"/>
      <c r="H172" s="124"/>
      <c r="I172" s="124"/>
      <c r="J172" s="136"/>
      <c r="K172" s="150"/>
      <c r="L172" s="53"/>
      <c r="M172" s="53"/>
    </row>
    <row r="173" spans="2:13" ht="15" hidden="1">
      <c r="B173" s="135"/>
      <c r="C173" s="124"/>
      <c r="D173" s="124"/>
      <c r="E173" s="145"/>
      <c r="F173" s="124"/>
      <c r="G173" s="124"/>
      <c r="H173" s="124"/>
      <c r="I173" s="124"/>
      <c r="J173" s="136"/>
      <c r="K173" s="150"/>
      <c r="L173" s="53"/>
      <c r="M173" s="53"/>
    </row>
    <row r="174" spans="2:13" ht="15" hidden="1">
      <c r="B174" s="135"/>
      <c r="C174" s="124"/>
      <c r="D174" s="124"/>
      <c r="E174" s="145"/>
      <c r="F174" s="124"/>
      <c r="G174" s="124"/>
      <c r="H174" s="124"/>
      <c r="I174" s="124"/>
      <c r="J174" s="136"/>
      <c r="K174" s="150"/>
      <c r="L174" s="53"/>
      <c r="M174" s="53"/>
    </row>
    <row r="175" spans="2:13" ht="15" hidden="1">
      <c r="B175" s="135"/>
      <c r="C175" s="124"/>
      <c r="D175" s="124"/>
      <c r="E175" s="145"/>
      <c r="F175" s="124"/>
      <c r="G175" s="124"/>
      <c r="H175" s="124"/>
      <c r="I175" s="124"/>
      <c r="J175" s="136"/>
      <c r="K175" s="150"/>
      <c r="L175" s="53"/>
      <c r="M175" s="53"/>
    </row>
    <row r="176" spans="2:13" ht="15" hidden="1">
      <c r="B176" s="135"/>
      <c r="C176" s="124"/>
      <c r="D176" s="124"/>
      <c r="E176" s="145"/>
      <c r="F176" s="124"/>
      <c r="G176" s="124"/>
      <c r="H176" s="124"/>
      <c r="I176" s="124"/>
      <c r="J176" s="136"/>
      <c r="K176" s="150"/>
      <c r="L176" s="53"/>
      <c r="M176" s="53"/>
    </row>
    <row r="177" spans="2:13" ht="15" hidden="1">
      <c r="B177" s="135"/>
      <c r="C177" s="124"/>
      <c r="D177" s="124"/>
      <c r="E177" s="145"/>
      <c r="F177" s="124"/>
      <c r="G177" s="124"/>
      <c r="H177" s="124"/>
      <c r="I177" s="124"/>
      <c r="J177" s="136"/>
      <c r="K177" s="150"/>
      <c r="L177" s="53"/>
      <c r="M177" s="53"/>
    </row>
    <row r="178" spans="2:13" ht="15" hidden="1">
      <c r="B178" s="135"/>
      <c r="C178" s="124"/>
      <c r="D178" s="124"/>
      <c r="E178" s="145"/>
      <c r="F178" s="124"/>
      <c r="G178" s="124"/>
      <c r="H178" s="124"/>
      <c r="I178" s="124"/>
      <c r="J178" s="136"/>
      <c r="K178" s="150"/>
      <c r="L178" s="53"/>
      <c r="M178" s="53"/>
    </row>
    <row r="179" spans="2:13" ht="15" hidden="1">
      <c r="B179" s="135"/>
      <c r="C179" s="124"/>
      <c r="D179" s="124"/>
      <c r="E179" s="145"/>
      <c r="F179" s="124"/>
      <c r="G179" s="124"/>
      <c r="H179" s="124"/>
      <c r="I179" s="124"/>
      <c r="J179" s="136"/>
      <c r="K179" s="150"/>
      <c r="L179" s="53"/>
      <c r="M179" s="53"/>
    </row>
    <row r="180" spans="2:13" ht="15" hidden="1">
      <c r="B180" s="135"/>
      <c r="C180" s="124"/>
      <c r="D180" s="124"/>
      <c r="E180" s="145"/>
      <c r="F180" s="124"/>
      <c r="G180" s="124"/>
      <c r="H180" s="124"/>
      <c r="I180" s="124"/>
      <c r="J180" s="136"/>
      <c r="K180" s="150"/>
      <c r="L180" s="53"/>
      <c r="M180" s="53"/>
    </row>
    <row r="181" spans="2:13" ht="15" hidden="1">
      <c r="B181" s="135"/>
      <c r="C181" s="124"/>
      <c r="D181" s="124"/>
      <c r="E181" s="145"/>
      <c r="F181" s="124"/>
      <c r="G181" s="124"/>
      <c r="H181" s="124"/>
      <c r="I181" s="124"/>
      <c r="J181" s="136"/>
      <c r="K181" s="150"/>
      <c r="L181" s="53"/>
      <c r="M181" s="53"/>
    </row>
    <row r="182" spans="2:13" ht="15" hidden="1">
      <c r="B182" s="135"/>
      <c r="C182" s="124"/>
      <c r="D182" s="124"/>
      <c r="E182" s="145"/>
      <c r="F182" s="124"/>
      <c r="G182" s="124"/>
      <c r="H182" s="124"/>
      <c r="I182" s="124"/>
      <c r="J182" s="136"/>
      <c r="K182" s="150"/>
      <c r="L182" s="53"/>
      <c r="M182" s="53"/>
    </row>
    <row r="183" spans="2:13" ht="15" hidden="1">
      <c r="B183" s="135"/>
      <c r="C183" s="124"/>
      <c r="D183" s="124"/>
      <c r="E183" s="145"/>
      <c r="F183" s="124"/>
      <c r="G183" s="124"/>
      <c r="H183" s="124"/>
      <c r="I183" s="124"/>
      <c r="J183" s="136"/>
      <c r="K183" s="150"/>
      <c r="L183" s="53"/>
      <c r="M183" s="53"/>
    </row>
    <row r="184" spans="2:13" ht="15" hidden="1">
      <c r="B184" s="135"/>
      <c r="C184" s="124"/>
      <c r="D184" s="124"/>
      <c r="E184" s="145"/>
      <c r="F184" s="124"/>
      <c r="G184" s="124"/>
      <c r="H184" s="124"/>
      <c r="I184" s="124"/>
      <c r="J184" s="136"/>
      <c r="K184" s="150"/>
      <c r="L184" s="53"/>
      <c r="M184" s="53"/>
    </row>
    <row r="185" spans="2:13" ht="15" hidden="1">
      <c r="B185" s="135"/>
      <c r="C185" s="124"/>
      <c r="D185" s="124"/>
      <c r="E185" s="145"/>
      <c r="F185" s="124"/>
      <c r="G185" s="124"/>
      <c r="H185" s="124"/>
      <c r="I185" s="124"/>
      <c r="J185" s="136"/>
      <c r="K185" s="150"/>
      <c r="L185" s="53"/>
      <c r="M185" s="53"/>
    </row>
    <row r="186" spans="2:13" ht="15" hidden="1">
      <c r="B186" s="135"/>
      <c r="C186" s="124"/>
      <c r="D186" s="124"/>
      <c r="E186" s="145"/>
      <c r="F186" s="124"/>
      <c r="G186" s="124"/>
      <c r="H186" s="124"/>
      <c r="I186" s="124"/>
      <c r="J186" s="136"/>
      <c r="K186" s="150"/>
      <c r="L186" s="53"/>
      <c r="M186" s="53"/>
    </row>
    <row r="187" spans="2:13" ht="15" hidden="1">
      <c r="B187" s="135"/>
      <c r="C187" s="124"/>
      <c r="D187" s="124"/>
      <c r="E187" s="145"/>
      <c r="F187" s="124"/>
      <c r="G187" s="124"/>
      <c r="H187" s="124"/>
      <c r="I187" s="124"/>
      <c r="J187" s="136"/>
      <c r="K187" s="150"/>
      <c r="L187" s="53"/>
      <c r="M187" s="53"/>
    </row>
    <row r="188" spans="2:13" ht="15" hidden="1">
      <c r="B188" s="135"/>
      <c r="C188" s="124"/>
      <c r="D188" s="124"/>
      <c r="E188" s="145"/>
      <c r="F188" s="124"/>
      <c r="G188" s="124"/>
      <c r="H188" s="124"/>
      <c r="I188" s="124"/>
      <c r="J188" s="136"/>
      <c r="K188" s="150"/>
      <c r="L188" s="53"/>
      <c r="M188" s="53"/>
    </row>
    <row r="189" spans="2:13" ht="15" hidden="1">
      <c r="B189" s="135"/>
      <c r="C189" s="124"/>
      <c r="D189" s="124"/>
      <c r="E189" s="145"/>
      <c r="F189" s="124"/>
      <c r="G189" s="124"/>
      <c r="H189" s="124"/>
      <c r="I189" s="124"/>
      <c r="J189" s="136"/>
      <c r="K189" s="150"/>
      <c r="L189" s="53"/>
      <c r="M189" s="53"/>
    </row>
    <row r="190" spans="2:13" ht="15" hidden="1">
      <c r="B190" s="135"/>
      <c r="C190" s="124"/>
      <c r="D190" s="124"/>
      <c r="E190" s="145"/>
      <c r="F190" s="124"/>
      <c r="G190" s="124"/>
      <c r="H190" s="124"/>
      <c r="I190" s="124"/>
      <c r="J190" s="136"/>
      <c r="K190" s="150"/>
      <c r="L190" s="53"/>
      <c r="M190" s="53"/>
    </row>
    <row r="191" spans="2:13" ht="15" hidden="1">
      <c r="B191" s="135"/>
      <c r="C191" s="124"/>
      <c r="D191" s="124"/>
      <c r="E191" s="145"/>
      <c r="F191" s="124"/>
      <c r="G191" s="124"/>
      <c r="H191" s="124"/>
      <c r="I191" s="124"/>
      <c r="J191" s="136"/>
      <c r="K191" s="150"/>
      <c r="L191" s="53"/>
      <c r="M191" s="53"/>
    </row>
    <row r="192" spans="2:13" ht="15" hidden="1">
      <c r="B192" s="135"/>
      <c r="C192" s="124"/>
      <c r="D192" s="124"/>
      <c r="E192" s="145"/>
      <c r="F192" s="124"/>
      <c r="G192" s="124"/>
      <c r="H192" s="124"/>
      <c r="I192" s="124"/>
      <c r="J192" s="136"/>
      <c r="K192" s="150"/>
      <c r="L192" s="53"/>
      <c r="M192" s="53"/>
    </row>
    <row r="193" spans="2:13" ht="15" hidden="1">
      <c r="B193" s="135"/>
      <c r="C193" s="124"/>
      <c r="D193" s="124"/>
      <c r="E193" s="145"/>
      <c r="F193" s="124"/>
      <c r="G193" s="124"/>
      <c r="H193" s="124"/>
      <c r="I193" s="124"/>
      <c r="J193" s="136"/>
      <c r="K193" s="150"/>
      <c r="L193" s="53"/>
      <c r="M193" s="53"/>
    </row>
    <row r="194" spans="2:13" ht="15" hidden="1">
      <c r="B194" s="135"/>
      <c r="C194" s="124"/>
      <c r="D194" s="124"/>
      <c r="E194" s="145"/>
      <c r="F194" s="124"/>
      <c r="G194" s="124"/>
      <c r="H194" s="124"/>
      <c r="I194" s="124"/>
      <c r="J194" s="136"/>
      <c r="K194" s="150"/>
      <c r="L194" s="53"/>
      <c r="M194" s="53"/>
    </row>
    <row r="195" spans="2:13" ht="15" hidden="1">
      <c r="B195" s="135"/>
      <c r="C195" s="124"/>
      <c r="D195" s="124"/>
      <c r="E195" s="145"/>
      <c r="F195" s="124"/>
      <c r="G195" s="124"/>
      <c r="H195" s="124"/>
      <c r="I195" s="124"/>
      <c r="J195" s="136"/>
      <c r="K195" s="150"/>
      <c r="L195" s="53"/>
      <c r="M195" s="53"/>
    </row>
    <row r="196" spans="2:13" ht="15" hidden="1">
      <c r="B196" s="135"/>
      <c r="C196" s="124"/>
      <c r="D196" s="124"/>
      <c r="E196" s="145"/>
      <c r="F196" s="124"/>
      <c r="G196" s="124"/>
      <c r="H196" s="124"/>
      <c r="I196" s="124"/>
      <c r="J196" s="136"/>
      <c r="K196" s="150"/>
      <c r="L196" s="53"/>
      <c r="M196" s="53"/>
    </row>
    <row r="197" spans="2:13" ht="15" hidden="1">
      <c r="B197" s="135"/>
      <c r="C197" s="124"/>
      <c r="D197" s="124"/>
      <c r="E197" s="145"/>
      <c r="F197" s="124"/>
      <c r="G197" s="124"/>
      <c r="H197" s="124"/>
      <c r="I197" s="124"/>
      <c r="J197" s="136"/>
      <c r="K197" s="150"/>
      <c r="L197" s="53"/>
      <c r="M197" s="53"/>
    </row>
    <row r="198" spans="2:13" ht="15" hidden="1">
      <c r="B198" s="135"/>
      <c r="C198" s="124"/>
      <c r="D198" s="124"/>
      <c r="E198" s="145"/>
      <c r="F198" s="124"/>
      <c r="G198" s="124"/>
      <c r="H198" s="124"/>
      <c r="I198" s="124"/>
      <c r="J198" s="136"/>
      <c r="K198" s="150"/>
      <c r="L198" s="53"/>
      <c r="M198" s="53"/>
    </row>
    <row r="199" spans="2:11" ht="12.75" hidden="1">
      <c r="B199" s="133"/>
      <c r="C199" s="121"/>
      <c r="D199" s="121"/>
      <c r="E199" s="146"/>
      <c r="F199" s="121"/>
      <c r="G199" s="121"/>
      <c r="H199" s="121"/>
      <c r="I199" s="121"/>
      <c r="J199" s="134"/>
      <c r="K199" s="149"/>
    </row>
    <row r="200" spans="2:11" ht="12.75" hidden="1">
      <c r="B200" s="133"/>
      <c r="C200" s="121"/>
      <c r="D200" s="121"/>
      <c r="E200" s="146"/>
      <c r="F200" s="121"/>
      <c r="G200" s="121"/>
      <c r="H200" s="121"/>
      <c r="I200" s="121"/>
      <c r="J200" s="134"/>
      <c r="K200" s="149"/>
    </row>
    <row r="201" spans="2:11" ht="12.75" hidden="1">
      <c r="B201" s="133"/>
      <c r="C201" s="121"/>
      <c r="D201" s="121"/>
      <c r="E201" s="146"/>
      <c r="F201" s="121"/>
      <c r="G201" s="121"/>
      <c r="H201" s="121"/>
      <c r="I201" s="121"/>
      <c r="J201" s="134"/>
      <c r="K201" s="149"/>
    </row>
    <row r="202" spans="2:11" ht="12.75" hidden="1">
      <c r="B202" s="133"/>
      <c r="C202" s="121"/>
      <c r="D202" s="121"/>
      <c r="E202" s="146"/>
      <c r="F202" s="121"/>
      <c r="G202" s="121"/>
      <c r="H202" s="121"/>
      <c r="I202" s="121"/>
      <c r="J202" s="134"/>
      <c r="K202" s="149"/>
    </row>
    <row r="203" spans="2:11" ht="12.75" hidden="1">
      <c r="B203" s="133"/>
      <c r="C203" s="121"/>
      <c r="D203" s="121"/>
      <c r="E203" s="146"/>
      <c r="F203" s="121"/>
      <c r="G203" s="121"/>
      <c r="H203" s="121"/>
      <c r="I203" s="121"/>
      <c r="J203" s="134"/>
      <c r="K203" s="149"/>
    </row>
    <row r="204" spans="2:11" ht="12.75" hidden="1">
      <c r="B204" s="133"/>
      <c r="C204" s="121"/>
      <c r="D204" s="121"/>
      <c r="E204" s="146"/>
      <c r="F204" s="121"/>
      <c r="G204" s="121"/>
      <c r="H204" s="121"/>
      <c r="I204" s="121"/>
      <c r="J204" s="134"/>
      <c r="K204" s="149"/>
    </row>
    <row r="205" spans="2:11" ht="12.75" hidden="1">
      <c r="B205" s="133"/>
      <c r="C205" s="121"/>
      <c r="D205" s="121"/>
      <c r="E205" s="146"/>
      <c r="F205" s="121"/>
      <c r="G205" s="121"/>
      <c r="H205" s="121"/>
      <c r="I205" s="121"/>
      <c r="J205" s="134"/>
      <c r="K205" s="149"/>
    </row>
    <row r="206" spans="2:11" ht="12.75" hidden="1">
      <c r="B206" s="133"/>
      <c r="C206" s="121"/>
      <c r="D206" s="121"/>
      <c r="E206" s="146"/>
      <c r="F206" s="121"/>
      <c r="G206" s="121"/>
      <c r="H206" s="121"/>
      <c r="I206" s="121"/>
      <c r="J206" s="134"/>
      <c r="K206" s="149"/>
    </row>
    <row r="207" spans="2:11" ht="12.75" hidden="1">
      <c r="B207" s="133"/>
      <c r="C207" s="121"/>
      <c r="D207" s="121"/>
      <c r="E207" s="146"/>
      <c r="F207" s="121"/>
      <c r="G207" s="121"/>
      <c r="H207" s="121"/>
      <c r="I207" s="121"/>
      <c r="J207" s="134"/>
      <c r="K207" s="149"/>
    </row>
    <row r="208" spans="2:11" ht="12.75" hidden="1">
      <c r="B208" s="133"/>
      <c r="C208" s="121"/>
      <c r="D208" s="121"/>
      <c r="E208" s="146"/>
      <c r="F208" s="121"/>
      <c r="G208" s="121"/>
      <c r="H208" s="121"/>
      <c r="I208" s="121"/>
      <c r="J208" s="134"/>
      <c r="K208" s="149"/>
    </row>
    <row r="209" spans="2:11" ht="12.75" hidden="1">
      <c r="B209" s="133"/>
      <c r="C209" s="121"/>
      <c r="D209" s="121"/>
      <c r="E209" s="146"/>
      <c r="F209" s="121"/>
      <c r="G209" s="121"/>
      <c r="H209" s="121"/>
      <c r="I209" s="121"/>
      <c r="J209" s="134"/>
      <c r="K209" s="149"/>
    </row>
    <row r="210" spans="2:11" ht="12.75" hidden="1">
      <c r="B210" s="133"/>
      <c r="C210" s="121"/>
      <c r="D210" s="121"/>
      <c r="E210" s="146"/>
      <c r="F210" s="121"/>
      <c r="G210" s="121"/>
      <c r="H210" s="121"/>
      <c r="I210" s="121"/>
      <c r="J210" s="134"/>
      <c r="K210" s="149"/>
    </row>
    <row r="211" spans="2:11" ht="12.75" hidden="1">
      <c r="B211" s="133"/>
      <c r="C211" s="121"/>
      <c r="D211" s="121"/>
      <c r="E211" s="146"/>
      <c r="F211" s="121"/>
      <c r="G211" s="121"/>
      <c r="H211" s="121"/>
      <c r="I211" s="121"/>
      <c r="J211" s="134"/>
      <c r="K211" s="149"/>
    </row>
    <row r="212" spans="2:11" ht="12.75" hidden="1">
      <c r="B212" s="133"/>
      <c r="C212" s="121"/>
      <c r="D212" s="121"/>
      <c r="E212" s="146"/>
      <c r="F212" s="121"/>
      <c r="G212" s="121"/>
      <c r="H212" s="121"/>
      <c r="I212" s="121"/>
      <c r="J212" s="134"/>
      <c r="K212" s="149"/>
    </row>
    <row r="213" spans="2:11" ht="12.75" hidden="1">
      <c r="B213" s="133"/>
      <c r="C213" s="121"/>
      <c r="D213" s="121"/>
      <c r="E213" s="146"/>
      <c r="F213" s="121"/>
      <c r="G213" s="121"/>
      <c r="H213" s="121"/>
      <c r="I213" s="121"/>
      <c r="J213" s="134"/>
      <c r="K213" s="149"/>
    </row>
    <row r="214" spans="2:11" ht="12.75" hidden="1">
      <c r="B214" s="133"/>
      <c r="C214" s="121"/>
      <c r="D214" s="121"/>
      <c r="E214" s="146"/>
      <c r="F214" s="121"/>
      <c r="G214" s="121"/>
      <c r="H214" s="121"/>
      <c r="I214" s="121"/>
      <c r="J214" s="134"/>
      <c r="K214" s="149"/>
    </row>
    <row r="215" spans="2:11" ht="12.75" hidden="1">
      <c r="B215" s="133"/>
      <c r="C215" s="121"/>
      <c r="D215" s="121"/>
      <c r="E215" s="146"/>
      <c r="F215" s="121"/>
      <c r="G215" s="121"/>
      <c r="H215" s="121"/>
      <c r="I215" s="121"/>
      <c r="J215" s="134"/>
      <c r="K215" s="149"/>
    </row>
    <row r="216" spans="2:11" ht="12.75" hidden="1">
      <c r="B216" s="133"/>
      <c r="C216" s="121"/>
      <c r="D216" s="121"/>
      <c r="E216" s="146"/>
      <c r="F216" s="121"/>
      <c r="G216" s="121"/>
      <c r="H216" s="121"/>
      <c r="I216" s="121"/>
      <c r="J216" s="134"/>
      <c r="K216" s="149"/>
    </row>
    <row r="217" spans="2:11" ht="12.75" hidden="1">
      <c r="B217" s="133"/>
      <c r="C217" s="121"/>
      <c r="D217" s="121"/>
      <c r="E217" s="146"/>
      <c r="F217" s="121"/>
      <c r="G217" s="121"/>
      <c r="H217" s="121"/>
      <c r="I217" s="121"/>
      <c r="J217" s="134"/>
      <c r="K217" s="149"/>
    </row>
    <row r="218" spans="2:11" ht="12.75" hidden="1">
      <c r="B218" s="133"/>
      <c r="C218" s="121"/>
      <c r="D218" s="121"/>
      <c r="E218" s="146"/>
      <c r="F218" s="121"/>
      <c r="G218" s="121"/>
      <c r="H218" s="121"/>
      <c r="I218" s="121"/>
      <c r="J218" s="134"/>
      <c r="K218" s="149"/>
    </row>
    <row r="219" spans="2:11" ht="12.75" hidden="1">
      <c r="B219" s="133"/>
      <c r="C219" s="121"/>
      <c r="D219" s="121"/>
      <c r="E219" s="146"/>
      <c r="F219" s="121"/>
      <c r="G219" s="121"/>
      <c r="H219" s="121"/>
      <c r="I219" s="121"/>
      <c r="J219" s="134"/>
      <c r="K219" s="149"/>
    </row>
    <row r="220" spans="2:11" ht="12.75" hidden="1">
      <c r="B220" s="133"/>
      <c r="C220" s="121"/>
      <c r="D220" s="121"/>
      <c r="E220" s="146"/>
      <c r="F220" s="121"/>
      <c r="G220" s="121"/>
      <c r="H220" s="121"/>
      <c r="I220" s="121"/>
      <c r="J220" s="134"/>
      <c r="K220" s="149"/>
    </row>
    <row r="221" spans="2:11" ht="12.75" hidden="1">
      <c r="B221" s="133"/>
      <c r="C221" s="121"/>
      <c r="D221" s="121"/>
      <c r="E221" s="146"/>
      <c r="F221" s="121"/>
      <c r="G221" s="121"/>
      <c r="H221" s="121"/>
      <c r="I221" s="121"/>
      <c r="J221" s="134"/>
      <c r="K221" s="149"/>
    </row>
    <row r="222" spans="2:11" ht="12.75" hidden="1">
      <c r="B222" s="133"/>
      <c r="C222" s="121"/>
      <c r="D222" s="121"/>
      <c r="E222" s="146"/>
      <c r="F222" s="121"/>
      <c r="G222" s="121"/>
      <c r="H222" s="121"/>
      <c r="I222" s="121"/>
      <c r="J222" s="134"/>
      <c r="K222" s="149"/>
    </row>
    <row r="223" spans="2:11" ht="12.75" hidden="1">
      <c r="B223" s="133"/>
      <c r="C223" s="121"/>
      <c r="D223" s="121"/>
      <c r="E223" s="146"/>
      <c r="F223" s="121"/>
      <c r="G223" s="121"/>
      <c r="H223" s="121"/>
      <c r="I223" s="121"/>
      <c r="J223" s="134"/>
      <c r="K223" s="149"/>
    </row>
    <row r="224" spans="2:11" ht="12.75" hidden="1">
      <c r="B224" s="133"/>
      <c r="C224" s="121"/>
      <c r="D224" s="121"/>
      <c r="E224" s="146"/>
      <c r="F224" s="121"/>
      <c r="G224" s="121"/>
      <c r="H224" s="121"/>
      <c r="I224" s="121"/>
      <c r="J224" s="134"/>
      <c r="K224" s="149"/>
    </row>
    <row r="225" spans="2:11" ht="12.75" hidden="1">
      <c r="B225" s="133"/>
      <c r="C225" s="121"/>
      <c r="D225" s="121"/>
      <c r="E225" s="146"/>
      <c r="F225" s="121"/>
      <c r="G225" s="121"/>
      <c r="H225" s="121"/>
      <c r="I225" s="121"/>
      <c r="J225" s="134"/>
      <c r="K225" s="149"/>
    </row>
    <row r="226" spans="2:11" ht="12.75" hidden="1">
      <c r="B226" s="133"/>
      <c r="C226" s="121"/>
      <c r="D226" s="121"/>
      <c r="E226" s="146"/>
      <c r="F226" s="121"/>
      <c r="G226" s="121"/>
      <c r="H226" s="121"/>
      <c r="I226" s="121"/>
      <c r="J226" s="134"/>
      <c r="K226" s="149"/>
    </row>
    <row r="227" spans="2:11" ht="12.75" hidden="1">
      <c r="B227" s="133"/>
      <c r="C227" s="121"/>
      <c r="D227" s="121"/>
      <c r="E227" s="146"/>
      <c r="F227" s="121"/>
      <c r="G227" s="121"/>
      <c r="H227" s="121"/>
      <c r="I227" s="121"/>
      <c r="J227" s="134"/>
      <c r="K227" s="149"/>
    </row>
    <row r="228" spans="2:11" ht="12.75" hidden="1">
      <c r="B228" s="133"/>
      <c r="C228" s="121"/>
      <c r="D228" s="121"/>
      <c r="E228" s="146"/>
      <c r="F228" s="121"/>
      <c r="G228" s="121"/>
      <c r="H228" s="121"/>
      <c r="I228" s="121"/>
      <c r="J228" s="134"/>
      <c r="K228" s="149"/>
    </row>
    <row r="229" spans="2:11" ht="12.75" hidden="1">
      <c r="B229" s="133"/>
      <c r="C229" s="121"/>
      <c r="D229" s="121"/>
      <c r="E229" s="146"/>
      <c r="F229" s="121"/>
      <c r="G229" s="121"/>
      <c r="H229" s="121"/>
      <c r="I229" s="121"/>
      <c r="J229" s="134"/>
      <c r="K229" s="149"/>
    </row>
    <row r="230" spans="2:11" ht="12.75" hidden="1">
      <c r="B230" s="133"/>
      <c r="C230" s="121"/>
      <c r="D230" s="121"/>
      <c r="E230" s="146"/>
      <c r="F230" s="121"/>
      <c r="G230" s="121"/>
      <c r="H230" s="121"/>
      <c r="I230" s="121"/>
      <c r="J230" s="134"/>
      <c r="K230" s="149"/>
    </row>
    <row r="231" spans="2:11" ht="12.75" hidden="1">
      <c r="B231" s="133"/>
      <c r="C231" s="121"/>
      <c r="D231" s="121"/>
      <c r="E231" s="146"/>
      <c r="F231" s="121"/>
      <c r="G231" s="121"/>
      <c r="H231" s="121"/>
      <c r="I231" s="121"/>
      <c r="J231" s="134"/>
      <c r="K231" s="149"/>
    </row>
    <row r="232" spans="2:11" ht="12.75" hidden="1">
      <c r="B232" s="133"/>
      <c r="C232" s="121"/>
      <c r="D232" s="121"/>
      <c r="E232" s="146"/>
      <c r="F232" s="121"/>
      <c r="G232" s="121"/>
      <c r="H232" s="121"/>
      <c r="I232" s="121"/>
      <c r="J232" s="134"/>
      <c r="K232" s="149"/>
    </row>
    <row r="233" spans="2:11" ht="12.75" hidden="1">
      <c r="B233" s="133"/>
      <c r="C233" s="121"/>
      <c r="D233" s="121"/>
      <c r="E233" s="146"/>
      <c r="F233" s="121"/>
      <c r="G233" s="121"/>
      <c r="H233" s="121"/>
      <c r="I233" s="121"/>
      <c r="J233" s="134"/>
      <c r="K233" s="149"/>
    </row>
    <row r="234" spans="2:11" ht="12.75" hidden="1">
      <c r="B234" s="133"/>
      <c r="C234" s="121"/>
      <c r="D234" s="121"/>
      <c r="E234" s="146"/>
      <c r="F234" s="121"/>
      <c r="G234" s="121"/>
      <c r="H234" s="121"/>
      <c r="I234" s="121"/>
      <c r="J234" s="134"/>
      <c r="K234" s="149"/>
    </row>
    <row r="235" spans="2:11" ht="12.75" hidden="1">
      <c r="B235" s="133"/>
      <c r="C235" s="121"/>
      <c r="D235" s="121"/>
      <c r="E235" s="146"/>
      <c r="F235" s="121"/>
      <c r="G235" s="121"/>
      <c r="H235" s="121"/>
      <c r="I235" s="121"/>
      <c r="J235" s="134"/>
      <c r="K235" s="149"/>
    </row>
    <row r="236" spans="2:11" ht="12.75" hidden="1">
      <c r="B236" s="133"/>
      <c r="C236" s="121"/>
      <c r="D236" s="121"/>
      <c r="E236" s="146"/>
      <c r="F236" s="121"/>
      <c r="G236" s="121"/>
      <c r="H236" s="121"/>
      <c r="I236" s="121"/>
      <c r="J236" s="134"/>
      <c r="K236" s="149"/>
    </row>
    <row r="237" spans="2:11" ht="12.75" hidden="1">
      <c r="B237" s="133"/>
      <c r="C237" s="121"/>
      <c r="D237" s="121"/>
      <c r="E237" s="146"/>
      <c r="F237" s="121"/>
      <c r="G237" s="121"/>
      <c r="H237" s="121"/>
      <c r="I237" s="121"/>
      <c r="J237" s="134"/>
      <c r="K237" s="149"/>
    </row>
    <row r="238" spans="2:11" ht="12.75" hidden="1">
      <c r="B238" s="133"/>
      <c r="C238" s="121"/>
      <c r="D238" s="121"/>
      <c r="E238" s="146"/>
      <c r="F238" s="121"/>
      <c r="G238" s="121"/>
      <c r="H238" s="121"/>
      <c r="I238" s="121"/>
      <c r="J238" s="134"/>
      <c r="K238" s="149"/>
    </row>
    <row r="239" spans="2:11" ht="12.75" hidden="1">
      <c r="B239" s="133"/>
      <c r="C239" s="121"/>
      <c r="D239" s="121"/>
      <c r="E239" s="146"/>
      <c r="F239" s="121"/>
      <c r="G239" s="121"/>
      <c r="H239" s="121"/>
      <c r="I239" s="121"/>
      <c r="J239" s="134"/>
      <c r="K239" s="149"/>
    </row>
    <row r="240" spans="2:11" ht="12.75" hidden="1">
      <c r="B240" s="133"/>
      <c r="C240" s="121"/>
      <c r="D240" s="121"/>
      <c r="E240" s="146"/>
      <c r="F240" s="121"/>
      <c r="G240" s="121"/>
      <c r="H240" s="121"/>
      <c r="I240" s="121"/>
      <c r="J240" s="134"/>
      <c r="K240" s="149"/>
    </row>
    <row r="241" spans="2:11" ht="12.75" hidden="1">
      <c r="B241" s="133"/>
      <c r="C241" s="121"/>
      <c r="D241" s="121"/>
      <c r="E241" s="146"/>
      <c r="F241" s="121"/>
      <c r="G241" s="121"/>
      <c r="H241" s="121"/>
      <c r="I241" s="121"/>
      <c r="J241" s="134"/>
      <c r="K241" s="149"/>
    </row>
    <row r="242" spans="2:11" ht="12.75" hidden="1">
      <c r="B242" s="133"/>
      <c r="C242" s="121"/>
      <c r="D242" s="121"/>
      <c r="E242" s="146"/>
      <c r="F242" s="121"/>
      <c r="G242" s="121"/>
      <c r="H242" s="121"/>
      <c r="I242" s="121"/>
      <c r="J242" s="134"/>
      <c r="K242" s="149"/>
    </row>
    <row r="243" spans="2:11" ht="12.75" hidden="1">
      <c r="B243" s="133"/>
      <c r="C243" s="121"/>
      <c r="D243" s="121"/>
      <c r="E243" s="146"/>
      <c r="F243" s="121"/>
      <c r="G243" s="121"/>
      <c r="H243" s="121"/>
      <c r="I243" s="121"/>
      <c r="J243" s="134"/>
      <c r="K243" s="149"/>
    </row>
    <row r="244" spans="2:11" ht="12.75" hidden="1">
      <c r="B244" s="133"/>
      <c r="C244" s="121"/>
      <c r="D244" s="121"/>
      <c r="E244" s="146"/>
      <c r="F244" s="121"/>
      <c r="G244" s="121"/>
      <c r="H244" s="121"/>
      <c r="I244" s="121"/>
      <c r="J244" s="134"/>
      <c r="K244" s="149"/>
    </row>
    <row r="245" spans="2:11" ht="12.75" hidden="1">
      <c r="B245" s="133"/>
      <c r="C245" s="121"/>
      <c r="D245" s="121"/>
      <c r="E245" s="146"/>
      <c r="F245" s="121"/>
      <c r="G245" s="121"/>
      <c r="H245" s="121"/>
      <c r="I245" s="121"/>
      <c r="J245" s="134"/>
      <c r="K245" s="149"/>
    </row>
    <row r="246" spans="2:11" ht="12.75" hidden="1">
      <c r="B246" s="133"/>
      <c r="C246" s="121"/>
      <c r="D246" s="121"/>
      <c r="E246" s="146"/>
      <c r="F246" s="121"/>
      <c r="G246" s="121"/>
      <c r="H246" s="121"/>
      <c r="I246" s="121"/>
      <c r="J246" s="134"/>
      <c r="K246" s="149"/>
    </row>
    <row r="247" spans="2:11" ht="12.75" hidden="1">
      <c r="B247" s="133"/>
      <c r="C247" s="121"/>
      <c r="D247" s="121"/>
      <c r="E247" s="146"/>
      <c r="F247" s="121"/>
      <c r="G247" s="121"/>
      <c r="H247" s="121"/>
      <c r="I247" s="121"/>
      <c r="J247" s="134"/>
      <c r="K247" s="149"/>
    </row>
    <row r="248" spans="2:11" ht="12.75" hidden="1">
      <c r="B248" s="133"/>
      <c r="C248" s="121"/>
      <c r="D248" s="121"/>
      <c r="E248" s="146"/>
      <c r="F248" s="121"/>
      <c r="G248" s="121"/>
      <c r="H248" s="121"/>
      <c r="I248" s="121"/>
      <c r="J248" s="134"/>
      <c r="K248" s="149"/>
    </row>
    <row r="249" spans="2:11" ht="12.75" hidden="1">
      <c r="B249" s="133"/>
      <c r="C249" s="121"/>
      <c r="D249" s="121"/>
      <c r="E249" s="146"/>
      <c r="F249" s="121"/>
      <c r="G249" s="121"/>
      <c r="H249" s="121"/>
      <c r="I249" s="121"/>
      <c r="J249" s="134"/>
      <c r="K249" s="149"/>
    </row>
    <row r="250" spans="2:11" ht="12.75" hidden="1">
      <c r="B250" s="133"/>
      <c r="C250" s="121"/>
      <c r="D250" s="121"/>
      <c r="E250" s="146"/>
      <c r="F250" s="121"/>
      <c r="G250" s="121"/>
      <c r="H250" s="121"/>
      <c r="I250" s="121"/>
      <c r="J250" s="134"/>
      <c r="K250" s="149"/>
    </row>
    <row r="251" spans="2:11" ht="12.75" hidden="1">
      <c r="B251" s="133"/>
      <c r="C251" s="121"/>
      <c r="D251" s="121"/>
      <c r="E251" s="146"/>
      <c r="F251" s="121"/>
      <c r="G251" s="121"/>
      <c r="H251" s="121"/>
      <c r="I251" s="121"/>
      <c r="J251" s="134"/>
      <c r="K251" s="149"/>
    </row>
    <row r="252" spans="2:11" ht="12.75" hidden="1">
      <c r="B252" s="133"/>
      <c r="C252" s="121"/>
      <c r="D252" s="121"/>
      <c r="E252" s="146"/>
      <c r="F252" s="121"/>
      <c r="G252" s="121"/>
      <c r="H252" s="121"/>
      <c r="I252" s="121"/>
      <c r="J252" s="134"/>
      <c r="K252" s="149"/>
    </row>
    <row r="253" spans="2:11" ht="12.75" hidden="1">
      <c r="B253" s="133"/>
      <c r="C253" s="121"/>
      <c r="D253" s="121"/>
      <c r="E253" s="146"/>
      <c r="F253" s="121"/>
      <c r="G253" s="121"/>
      <c r="H253" s="121"/>
      <c r="I253" s="121"/>
      <c r="J253" s="134"/>
      <c r="K253" s="149"/>
    </row>
    <row r="254" spans="2:11" ht="12.75" hidden="1">
      <c r="B254" s="133"/>
      <c r="C254" s="121"/>
      <c r="D254" s="121"/>
      <c r="E254" s="146"/>
      <c r="F254" s="121"/>
      <c r="G254" s="121"/>
      <c r="H254" s="121"/>
      <c r="I254" s="121"/>
      <c r="J254" s="134"/>
      <c r="K254" s="149"/>
    </row>
    <row r="255" spans="2:11" ht="12.75" hidden="1">
      <c r="B255" s="133"/>
      <c r="C255" s="121"/>
      <c r="D255" s="121"/>
      <c r="E255" s="146"/>
      <c r="F255" s="121"/>
      <c r="G255" s="121"/>
      <c r="H255" s="121"/>
      <c r="I255" s="121"/>
      <c r="J255" s="134"/>
      <c r="K255" s="149"/>
    </row>
    <row r="256" spans="2:11" ht="12.75" hidden="1">
      <c r="B256" s="133"/>
      <c r="C256" s="121"/>
      <c r="D256" s="121"/>
      <c r="E256" s="146"/>
      <c r="F256" s="121"/>
      <c r="G256" s="121"/>
      <c r="H256" s="121"/>
      <c r="I256" s="121"/>
      <c r="J256" s="134"/>
      <c r="K256" s="149"/>
    </row>
    <row r="257" spans="2:11" ht="12.75" hidden="1">
      <c r="B257" s="133"/>
      <c r="C257" s="121"/>
      <c r="D257" s="121"/>
      <c r="E257" s="146"/>
      <c r="F257" s="121"/>
      <c r="G257" s="121"/>
      <c r="H257" s="121"/>
      <c r="I257" s="121"/>
      <c r="J257" s="134"/>
      <c r="K257" s="149"/>
    </row>
    <row r="258" spans="2:11" ht="12.75" hidden="1">
      <c r="B258" s="133"/>
      <c r="C258" s="121"/>
      <c r="D258" s="121"/>
      <c r="E258" s="146"/>
      <c r="F258" s="121"/>
      <c r="G258" s="121"/>
      <c r="H258" s="121"/>
      <c r="I258" s="121"/>
      <c r="J258" s="134"/>
      <c r="K258" s="149"/>
    </row>
    <row r="259" spans="2:11" ht="12.75" hidden="1">
      <c r="B259" s="133"/>
      <c r="C259" s="121"/>
      <c r="D259" s="121"/>
      <c r="E259" s="146"/>
      <c r="F259" s="121"/>
      <c r="G259" s="121"/>
      <c r="H259" s="121"/>
      <c r="I259" s="121"/>
      <c r="J259" s="134"/>
      <c r="K259" s="149"/>
    </row>
    <row r="260" spans="2:11" ht="12.75" hidden="1">
      <c r="B260" s="133"/>
      <c r="C260" s="121"/>
      <c r="D260" s="121"/>
      <c r="E260" s="146"/>
      <c r="F260" s="121"/>
      <c r="G260" s="121"/>
      <c r="H260" s="121"/>
      <c r="I260" s="121"/>
      <c r="J260" s="134"/>
      <c r="K260" s="149"/>
    </row>
    <row r="261" spans="2:11" ht="12.75" hidden="1">
      <c r="B261" s="133"/>
      <c r="C261" s="121"/>
      <c r="D261" s="121"/>
      <c r="E261" s="146"/>
      <c r="F261" s="121"/>
      <c r="G261" s="121"/>
      <c r="H261" s="121"/>
      <c r="I261" s="121"/>
      <c r="J261" s="134"/>
      <c r="K261" s="149"/>
    </row>
    <row r="262" spans="2:11" ht="12.75" hidden="1">
      <c r="B262" s="133"/>
      <c r="C262" s="121"/>
      <c r="D262" s="121"/>
      <c r="E262" s="146"/>
      <c r="F262" s="121"/>
      <c r="G262" s="121"/>
      <c r="H262" s="121"/>
      <c r="I262" s="121"/>
      <c r="J262" s="134"/>
      <c r="K262" s="149"/>
    </row>
    <row r="263" spans="2:11" ht="12.75" hidden="1">
      <c r="B263" s="133"/>
      <c r="C263" s="121"/>
      <c r="D263" s="121"/>
      <c r="E263" s="146"/>
      <c r="F263" s="121"/>
      <c r="G263" s="121"/>
      <c r="H263" s="121"/>
      <c r="I263" s="121"/>
      <c r="J263" s="134"/>
      <c r="K263" s="149"/>
    </row>
    <row r="264" spans="2:11" ht="12.75" hidden="1">
      <c r="B264" s="133"/>
      <c r="C264" s="121"/>
      <c r="D264" s="121"/>
      <c r="E264" s="146"/>
      <c r="F264" s="121"/>
      <c r="G264" s="121"/>
      <c r="H264" s="121"/>
      <c r="I264" s="121"/>
      <c r="J264" s="134"/>
      <c r="K264" s="149"/>
    </row>
    <row r="265" spans="2:11" ht="12.75" hidden="1">
      <c r="B265" s="133"/>
      <c r="C265" s="121"/>
      <c r="D265" s="121"/>
      <c r="E265" s="146"/>
      <c r="F265" s="121"/>
      <c r="G265" s="121"/>
      <c r="H265" s="121"/>
      <c r="I265" s="121"/>
      <c r="J265" s="134"/>
      <c r="K265" s="149"/>
    </row>
    <row r="266" spans="2:11" ht="12.75" hidden="1">
      <c r="B266" s="133"/>
      <c r="C266" s="121"/>
      <c r="D266" s="121"/>
      <c r="E266" s="146"/>
      <c r="F266" s="121"/>
      <c r="G266" s="121"/>
      <c r="H266" s="121"/>
      <c r="I266" s="121"/>
      <c r="J266" s="134"/>
      <c r="K266" s="149"/>
    </row>
    <row r="267" spans="2:11" ht="12.75" hidden="1">
      <c r="B267" s="133"/>
      <c r="C267" s="121"/>
      <c r="D267" s="121"/>
      <c r="E267" s="146"/>
      <c r="F267" s="121"/>
      <c r="G267" s="121"/>
      <c r="H267" s="121"/>
      <c r="I267" s="121"/>
      <c r="J267" s="134"/>
      <c r="K267" s="149"/>
    </row>
    <row r="268" spans="2:11" ht="12.75" hidden="1">
      <c r="B268" s="133"/>
      <c r="C268" s="121"/>
      <c r="D268" s="121"/>
      <c r="E268" s="146"/>
      <c r="F268" s="121"/>
      <c r="G268" s="121"/>
      <c r="H268" s="121"/>
      <c r="I268" s="121"/>
      <c r="J268" s="134"/>
      <c r="K268" s="149"/>
    </row>
    <row r="269" spans="2:11" ht="12.75" hidden="1">
      <c r="B269" s="133"/>
      <c r="C269" s="121"/>
      <c r="D269" s="121"/>
      <c r="E269" s="146"/>
      <c r="F269" s="121"/>
      <c r="G269" s="121"/>
      <c r="H269" s="121"/>
      <c r="I269" s="121"/>
      <c r="J269" s="134"/>
      <c r="K269" s="149"/>
    </row>
    <row r="270" spans="2:11" ht="12.75" hidden="1">
      <c r="B270" s="133"/>
      <c r="C270" s="121"/>
      <c r="D270" s="121"/>
      <c r="E270" s="146"/>
      <c r="F270" s="121"/>
      <c r="G270" s="121"/>
      <c r="H270" s="121"/>
      <c r="I270" s="121"/>
      <c r="J270" s="134"/>
      <c r="K270" s="149"/>
    </row>
    <row r="271" spans="2:11" ht="12.75" hidden="1">
      <c r="B271" s="133"/>
      <c r="C271" s="121"/>
      <c r="D271" s="121"/>
      <c r="E271" s="146"/>
      <c r="F271" s="121"/>
      <c r="G271" s="121"/>
      <c r="H271" s="121"/>
      <c r="I271" s="121"/>
      <c r="J271" s="134"/>
      <c r="K271" s="149"/>
    </row>
    <row r="272" spans="2:11" ht="12.75" hidden="1">
      <c r="B272" s="133"/>
      <c r="C272" s="121"/>
      <c r="D272" s="121"/>
      <c r="E272" s="146"/>
      <c r="F272" s="121"/>
      <c r="G272" s="121"/>
      <c r="H272" s="121"/>
      <c r="I272" s="121"/>
      <c r="J272" s="134"/>
      <c r="K272" s="149"/>
    </row>
    <row r="273" spans="2:11" ht="12.75" hidden="1">
      <c r="B273" s="133"/>
      <c r="C273" s="121"/>
      <c r="D273" s="121"/>
      <c r="E273" s="146"/>
      <c r="F273" s="121"/>
      <c r="G273" s="121"/>
      <c r="H273" s="121"/>
      <c r="I273" s="121"/>
      <c r="J273" s="134"/>
      <c r="K273" s="149"/>
    </row>
    <row r="274" spans="2:11" ht="12.75" hidden="1">
      <c r="B274" s="133"/>
      <c r="C274" s="121"/>
      <c r="D274" s="121"/>
      <c r="E274" s="146"/>
      <c r="F274" s="121"/>
      <c r="G274" s="121"/>
      <c r="H274" s="121"/>
      <c r="I274" s="121"/>
      <c r="J274" s="134"/>
      <c r="K274" s="149"/>
    </row>
    <row r="275" spans="2:11" ht="12.75" hidden="1">
      <c r="B275" s="133"/>
      <c r="C275" s="121"/>
      <c r="D275" s="121"/>
      <c r="E275" s="146"/>
      <c r="F275" s="121"/>
      <c r="G275" s="121"/>
      <c r="H275" s="121"/>
      <c r="I275" s="121"/>
      <c r="J275" s="134"/>
      <c r="K275" s="149"/>
    </row>
    <row r="276" spans="2:11" ht="12.75" hidden="1">
      <c r="B276" s="133"/>
      <c r="C276" s="121"/>
      <c r="D276" s="121"/>
      <c r="E276" s="146"/>
      <c r="F276" s="121"/>
      <c r="G276" s="121"/>
      <c r="H276" s="121"/>
      <c r="I276" s="121"/>
      <c r="J276" s="134"/>
      <c r="K276" s="149"/>
    </row>
    <row r="277" spans="2:11" ht="12.75" hidden="1">
      <c r="B277" s="133"/>
      <c r="C277" s="121"/>
      <c r="D277" s="121"/>
      <c r="E277" s="146"/>
      <c r="F277" s="121"/>
      <c r="G277" s="121"/>
      <c r="H277" s="121"/>
      <c r="I277" s="121"/>
      <c r="J277" s="134"/>
      <c r="K277" s="149"/>
    </row>
    <row r="278" spans="2:11" ht="12.75" hidden="1">
      <c r="B278" s="133"/>
      <c r="C278" s="121"/>
      <c r="D278" s="121"/>
      <c r="E278" s="146"/>
      <c r="F278" s="121"/>
      <c r="G278" s="121"/>
      <c r="H278" s="121"/>
      <c r="I278" s="121"/>
      <c r="J278" s="134"/>
      <c r="K278" s="149"/>
    </row>
    <row r="279" spans="2:11" ht="12.75" hidden="1">
      <c r="B279" s="133"/>
      <c r="C279" s="121"/>
      <c r="D279" s="121"/>
      <c r="E279" s="146"/>
      <c r="F279" s="121"/>
      <c r="G279" s="121"/>
      <c r="H279" s="121"/>
      <c r="I279" s="121"/>
      <c r="J279" s="134"/>
      <c r="K279" s="149"/>
    </row>
    <row r="280" spans="2:11" ht="12.75" hidden="1">
      <c r="B280" s="133"/>
      <c r="C280" s="121"/>
      <c r="D280" s="121"/>
      <c r="E280" s="146"/>
      <c r="F280" s="121"/>
      <c r="G280" s="121"/>
      <c r="H280" s="121"/>
      <c r="I280" s="121"/>
      <c r="J280" s="134"/>
      <c r="K280" s="149"/>
    </row>
    <row r="281" spans="2:11" ht="12.75" hidden="1">
      <c r="B281" s="133"/>
      <c r="C281" s="121"/>
      <c r="D281" s="121"/>
      <c r="E281" s="146"/>
      <c r="F281" s="121"/>
      <c r="G281" s="121"/>
      <c r="H281" s="121"/>
      <c r="I281" s="121"/>
      <c r="J281" s="134"/>
      <c r="K281" s="149"/>
    </row>
    <row r="282" spans="2:11" ht="12.75" hidden="1">
      <c r="B282" s="133"/>
      <c r="C282" s="121"/>
      <c r="D282" s="121"/>
      <c r="E282" s="146"/>
      <c r="F282" s="121"/>
      <c r="G282" s="121"/>
      <c r="H282" s="121"/>
      <c r="I282" s="121"/>
      <c r="J282" s="134"/>
      <c r="K282" s="149"/>
    </row>
    <row r="283" spans="2:11" ht="12.75" hidden="1">
      <c r="B283" s="133"/>
      <c r="C283" s="121"/>
      <c r="D283" s="121"/>
      <c r="E283" s="146"/>
      <c r="F283" s="121"/>
      <c r="G283" s="121"/>
      <c r="H283" s="121"/>
      <c r="I283" s="121"/>
      <c r="J283" s="134"/>
      <c r="K283" s="149"/>
    </row>
    <row r="284" spans="2:11" ht="12.75" hidden="1">
      <c r="B284" s="133"/>
      <c r="C284" s="121"/>
      <c r="D284" s="121"/>
      <c r="E284" s="146"/>
      <c r="F284" s="121"/>
      <c r="G284" s="121"/>
      <c r="H284" s="121"/>
      <c r="I284" s="121"/>
      <c r="J284" s="134"/>
      <c r="K284" s="149"/>
    </row>
    <row r="285" spans="2:11" ht="12.75" hidden="1">
      <c r="B285" s="133"/>
      <c r="C285" s="121"/>
      <c r="D285" s="121"/>
      <c r="E285" s="146"/>
      <c r="F285" s="121"/>
      <c r="G285" s="121"/>
      <c r="H285" s="121"/>
      <c r="I285" s="121"/>
      <c r="J285" s="134"/>
      <c r="K285" s="149"/>
    </row>
    <row r="286" spans="2:11" ht="12.75" hidden="1">
      <c r="B286" s="133"/>
      <c r="C286" s="121"/>
      <c r="D286" s="121"/>
      <c r="E286" s="146"/>
      <c r="F286" s="121"/>
      <c r="G286" s="121"/>
      <c r="H286" s="121"/>
      <c r="I286" s="121"/>
      <c r="J286" s="134"/>
      <c r="K286" s="149"/>
    </row>
    <row r="287" spans="2:11" ht="12.75" hidden="1">
      <c r="B287" s="133"/>
      <c r="C287" s="121"/>
      <c r="D287" s="121"/>
      <c r="E287" s="146"/>
      <c r="F287" s="121"/>
      <c r="G287" s="121"/>
      <c r="H287" s="121"/>
      <c r="I287" s="121"/>
      <c r="J287" s="134"/>
      <c r="K287" s="149"/>
    </row>
    <row r="288" spans="2:11" ht="12.75" hidden="1">
      <c r="B288" s="133"/>
      <c r="C288" s="121"/>
      <c r="D288" s="121"/>
      <c r="E288" s="146"/>
      <c r="F288" s="121"/>
      <c r="G288" s="121"/>
      <c r="H288" s="121"/>
      <c r="I288" s="121"/>
      <c r="J288" s="134"/>
      <c r="K288" s="149"/>
    </row>
    <row r="289" spans="2:11" ht="12.75" hidden="1">
      <c r="B289" s="133"/>
      <c r="C289" s="121"/>
      <c r="D289" s="121"/>
      <c r="E289" s="146"/>
      <c r="F289" s="121"/>
      <c r="G289" s="121"/>
      <c r="H289" s="121"/>
      <c r="I289" s="121"/>
      <c r="J289" s="134"/>
      <c r="K289" s="149"/>
    </row>
    <row r="290" spans="2:11" ht="12.75" hidden="1">
      <c r="B290" s="133"/>
      <c r="C290" s="121"/>
      <c r="D290" s="121"/>
      <c r="E290" s="146"/>
      <c r="F290" s="121"/>
      <c r="G290" s="121"/>
      <c r="H290" s="121"/>
      <c r="I290" s="121"/>
      <c r="J290" s="134"/>
      <c r="K290" s="149"/>
    </row>
    <row r="291" spans="2:11" ht="12.75" hidden="1">
      <c r="B291" s="133"/>
      <c r="C291" s="121"/>
      <c r="D291" s="121"/>
      <c r="E291" s="146"/>
      <c r="F291" s="121"/>
      <c r="G291" s="121"/>
      <c r="H291" s="121"/>
      <c r="I291" s="121"/>
      <c r="J291" s="134"/>
      <c r="K291" s="149"/>
    </row>
    <row r="292" spans="2:11" ht="12.75" hidden="1">
      <c r="B292" s="133"/>
      <c r="C292" s="121"/>
      <c r="D292" s="121"/>
      <c r="E292" s="146"/>
      <c r="F292" s="121"/>
      <c r="G292" s="121"/>
      <c r="H292" s="121"/>
      <c r="I292" s="121"/>
      <c r="J292" s="134"/>
      <c r="K292" s="149"/>
    </row>
  </sheetData>
  <sheetProtection password="B597" sheet="1"/>
  <mergeCells count="4">
    <mergeCell ref="M29:O29"/>
    <mergeCell ref="B18:I18"/>
    <mergeCell ref="B24:I24"/>
    <mergeCell ref="A3:G3"/>
  </mergeCells>
  <printOptions/>
  <pageMargins left="0.76" right="0.52" top="0.984251969" bottom="0.984251969" header="0.492125985" footer="0.492125985"/>
  <pageSetup horizontalDpi="600" verticalDpi="600" orientation="portrait" paperSize="9" scale="48" r:id="rId2"/>
  <ignoredErrors>
    <ignoredError sqref="D7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Q5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20" customWidth="1"/>
    <col min="2" max="10" width="18.7109375" style="20" customWidth="1"/>
    <col min="11" max="16" width="18.57421875" style="20" customWidth="1"/>
    <col min="17" max="16384" width="9.140625" style="20" customWidth="1"/>
  </cols>
  <sheetData>
    <row r="1" s="6" customFormat="1" ht="15.75">
      <c r="A1" s="6" t="s">
        <v>119</v>
      </c>
    </row>
    <row r="2" s="6" customFormat="1" ht="15.75"/>
    <row r="3" spans="1:8" s="6" customFormat="1" ht="15.75">
      <c r="A3" s="58" t="s">
        <v>91</v>
      </c>
      <c r="B3" s="59"/>
      <c r="C3" s="59"/>
      <c r="D3" s="59"/>
      <c r="E3" s="59"/>
      <c r="F3" s="59"/>
      <c r="G3" s="59"/>
      <c r="H3" s="60"/>
    </row>
    <row r="4" spans="1:8" s="6" customFormat="1" ht="15.75">
      <c r="A4" s="61"/>
      <c r="B4" s="59"/>
      <c r="C4" s="59"/>
      <c r="D4" s="59"/>
      <c r="E4" s="59"/>
      <c r="F4" s="59"/>
      <c r="G4" s="59"/>
      <c r="H4" s="60"/>
    </row>
    <row r="5" spans="1:8" s="6" customFormat="1" ht="42.75">
      <c r="A5" s="62" t="s">
        <v>121</v>
      </c>
      <c r="B5" s="63" t="s">
        <v>92</v>
      </c>
      <c r="C5" s="63" t="s">
        <v>93</v>
      </c>
      <c r="D5" s="63" t="s">
        <v>94</v>
      </c>
      <c r="E5" s="63" t="s">
        <v>95</v>
      </c>
      <c r="F5" s="63" t="s">
        <v>96</v>
      </c>
      <c r="G5" s="63" t="s">
        <v>97</v>
      </c>
      <c r="H5" s="63" t="s">
        <v>98</v>
      </c>
    </row>
    <row r="6" spans="1:8" s="6" customFormat="1" ht="15.75">
      <c r="A6" s="64">
        <v>0</v>
      </c>
      <c r="B6" s="99"/>
      <c r="C6" s="99"/>
      <c r="D6" s="99"/>
      <c r="E6" s="99"/>
      <c r="F6" s="99"/>
      <c r="G6" s="99"/>
      <c r="H6" s="99"/>
    </row>
    <row r="7" spans="1:8" s="6" customFormat="1" ht="15.75">
      <c r="A7" s="65">
        <v>1</v>
      </c>
      <c r="B7" s="99"/>
      <c r="C7" s="99"/>
      <c r="D7" s="99"/>
      <c r="E7" s="99"/>
      <c r="F7" s="99"/>
      <c r="G7" s="99"/>
      <c r="H7" s="99"/>
    </row>
    <row r="8" spans="1:8" s="6" customFormat="1" ht="15.75">
      <c r="A8" s="65">
        <v>2</v>
      </c>
      <c r="B8" s="99"/>
      <c r="C8" s="99"/>
      <c r="D8" s="99"/>
      <c r="E8" s="99"/>
      <c r="F8" s="99"/>
      <c r="G8" s="99"/>
      <c r="H8" s="99"/>
    </row>
    <row r="9" spans="1:8" s="6" customFormat="1" ht="15.75">
      <c r="A9" s="65">
        <v>3</v>
      </c>
      <c r="B9" s="99"/>
      <c r="C9" s="99"/>
      <c r="D9" s="99"/>
      <c r="E9" s="99"/>
      <c r="F9" s="99"/>
      <c r="G9" s="99"/>
      <c r="H9" s="99"/>
    </row>
    <row r="10" spans="1:8" s="6" customFormat="1" ht="15.75">
      <c r="A10" s="65">
        <v>4</v>
      </c>
      <c r="B10" s="99"/>
      <c r="C10" s="99"/>
      <c r="D10" s="99"/>
      <c r="E10" s="99"/>
      <c r="F10" s="99"/>
      <c r="G10" s="99"/>
      <c r="H10" s="99"/>
    </row>
    <row r="11" spans="1:8" s="6" customFormat="1" ht="15.75">
      <c r="A11" s="65">
        <v>5</v>
      </c>
      <c r="B11" s="99"/>
      <c r="C11" s="99"/>
      <c r="D11" s="99"/>
      <c r="E11" s="99"/>
      <c r="F11" s="99"/>
      <c r="G11" s="99"/>
      <c r="H11" s="99"/>
    </row>
    <row r="12" spans="1:8" s="6" customFormat="1" ht="15.75">
      <c r="A12" s="65">
        <v>6</v>
      </c>
      <c r="B12" s="99"/>
      <c r="C12" s="99"/>
      <c r="D12" s="99"/>
      <c r="E12" s="99"/>
      <c r="F12" s="99"/>
      <c r="G12" s="99"/>
      <c r="H12" s="99"/>
    </row>
    <row r="13" spans="1:8" s="6" customFormat="1" ht="15.75">
      <c r="A13" s="65">
        <v>7</v>
      </c>
      <c r="B13" s="99"/>
      <c r="C13" s="99"/>
      <c r="D13" s="99"/>
      <c r="E13" s="99"/>
      <c r="F13" s="99"/>
      <c r="G13" s="99"/>
      <c r="H13" s="99"/>
    </row>
    <row r="14" spans="1:8" s="6" customFormat="1" ht="15.75">
      <c r="A14" s="65">
        <v>8</v>
      </c>
      <c r="B14" s="99"/>
      <c r="C14" s="99"/>
      <c r="D14" s="99"/>
      <c r="E14" s="99"/>
      <c r="F14" s="99"/>
      <c r="G14" s="99"/>
      <c r="H14" s="99"/>
    </row>
    <row r="15" spans="1:8" s="6" customFormat="1" ht="15.75">
      <c r="A15" s="65">
        <v>9</v>
      </c>
      <c r="B15" s="99"/>
      <c r="C15" s="99"/>
      <c r="D15" s="99"/>
      <c r="E15" s="99"/>
      <c r="F15" s="99"/>
      <c r="G15" s="99"/>
      <c r="H15" s="99"/>
    </row>
    <row r="16" spans="1:8" s="6" customFormat="1" ht="15.75">
      <c r="A16" s="65">
        <v>10</v>
      </c>
      <c r="B16" s="99"/>
      <c r="C16" s="99"/>
      <c r="D16" s="99"/>
      <c r="E16" s="99"/>
      <c r="F16" s="99"/>
      <c r="G16" s="99"/>
      <c r="H16" s="99"/>
    </row>
    <row r="17" spans="1:8" s="6" customFormat="1" ht="15.75">
      <c r="A17" s="65">
        <v>11</v>
      </c>
      <c r="B17" s="99"/>
      <c r="C17" s="99"/>
      <c r="D17" s="99"/>
      <c r="E17" s="99"/>
      <c r="F17" s="99"/>
      <c r="G17" s="99"/>
      <c r="H17" s="99"/>
    </row>
    <row r="18" spans="1:8" s="6" customFormat="1" ht="15.75">
      <c r="A18" s="65">
        <v>12</v>
      </c>
      <c r="B18" s="99"/>
      <c r="C18" s="99"/>
      <c r="D18" s="99"/>
      <c r="E18" s="99"/>
      <c r="F18" s="99"/>
      <c r="G18" s="99"/>
      <c r="H18" s="99"/>
    </row>
    <row r="19" spans="1:8" s="85" customFormat="1" ht="15.75">
      <c r="A19" s="83"/>
      <c r="B19" s="84"/>
      <c r="C19" s="84"/>
      <c r="D19" s="84"/>
      <c r="E19" s="84"/>
      <c r="F19" s="84"/>
      <c r="G19" s="84"/>
      <c r="H19" s="84"/>
    </row>
    <row r="20" spans="1:17" s="6" customFormat="1" ht="15.75">
      <c r="A20" s="82"/>
      <c r="B20" s="6" t="s">
        <v>92</v>
      </c>
      <c r="C20" s="6" t="s">
        <v>78</v>
      </c>
      <c r="D20" s="84"/>
      <c r="E20" s="84"/>
      <c r="F20" s="84"/>
      <c r="G20" s="84"/>
      <c r="H20" s="84"/>
      <c r="I20" s="85"/>
      <c r="J20" s="85"/>
      <c r="K20" s="85"/>
      <c r="L20" s="85"/>
      <c r="M20" s="85"/>
      <c r="N20" s="85"/>
      <c r="O20" s="85"/>
      <c r="P20" s="85"/>
      <c r="Q20" s="85"/>
    </row>
    <row r="21" spans="1:17" s="6" customFormat="1" ht="15.75">
      <c r="A21" s="82"/>
      <c r="B21" s="6" t="s">
        <v>93</v>
      </c>
      <c r="C21" s="6" t="s">
        <v>99</v>
      </c>
      <c r="D21" s="84"/>
      <c r="E21" s="84"/>
      <c r="F21" s="84"/>
      <c r="G21" s="84"/>
      <c r="H21" s="84"/>
      <c r="I21" s="85"/>
      <c r="J21" s="85"/>
      <c r="K21" s="85"/>
      <c r="L21" s="85"/>
      <c r="M21" s="85"/>
      <c r="N21" s="85"/>
      <c r="O21" s="85"/>
      <c r="P21" s="85"/>
      <c r="Q21" s="85"/>
    </row>
    <row r="22" spans="1:17" s="6" customFormat="1" ht="15.75">
      <c r="A22" s="82"/>
      <c r="B22" s="6" t="s">
        <v>94</v>
      </c>
      <c r="C22" s="6" t="s">
        <v>79</v>
      </c>
      <c r="D22" s="84"/>
      <c r="E22" s="84"/>
      <c r="F22" s="84"/>
      <c r="G22" s="84"/>
      <c r="H22" s="84"/>
      <c r="I22" s="85"/>
      <c r="J22" s="85"/>
      <c r="K22" s="85"/>
      <c r="L22" s="85"/>
      <c r="M22" s="85"/>
      <c r="N22" s="85"/>
      <c r="O22" s="85"/>
      <c r="P22" s="85"/>
      <c r="Q22" s="85"/>
    </row>
    <row r="23" spans="1:17" s="6" customFormat="1" ht="15.75">
      <c r="A23" s="82"/>
      <c r="B23" s="6" t="s">
        <v>95</v>
      </c>
      <c r="C23" s="6" t="s">
        <v>80</v>
      </c>
      <c r="D23" s="84"/>
      <c r="E23" s="84"/>
      <c r="F23" s="84"/>
      <c r="G23" s="84"/>
      <c r="H23" s="84"/>
      <c r="I23" s="85"/>
      <c r="J23" s="85"/>
      <c r="K23" s="85"/>
      <c r="L23" s="85"/>
      <c r="M23" s="85"/>
      <c r="N23" s="85"/>
      <c r="O23" s="85"/>
      <c r="P23" s="85"/>
      <c r="Q23" s="85"/>
    </row>
    <row r="24" spans="1:17" s="6" customFormat="1" ht="15.75">
      <c r="A24" s="82"/>
      <c r="B24" s="6" t="s">
        <v>96</v>
      </c>
      <c r="C24" s="6" t="s">
        <v>81</v>
      </c>
      <c r="D24" s="84"/>
      <c r="E24" s="84"/>
      <c r="F24" s="84"/>
      <c r="G24" s="84"/>
      <c r="H24" s="84"/>
      <c r="I24" s="85"/>
      <c r="J24" s="85"/>
      <c r="K24" s="85"/>
      <c r="L24" s="85"/>
      <c r="M24" s="85"/>
      <c r="N24" s="85"/>
      <c r="O24" s="85"/>
      <c r="P24" s="85"/>
      <c r="Q24" s="85"/>
    </row>
    <row r="25" spans="1:17" s="6" customFormat="1" ht="15.75">
      <c r="A25" s="82"/>
      <c r="B25" s="6" t="s">
        <v>97</v>
      </c>
      <c r="C25" s="6" t="s">
        <v>82</v>
      </c>
      <c r="D25" s="84"/>
      <c r="E25" s="84"/>
      <c r="F25" s="84"/>
      <c r="G25" s="84"/>
      <c r="H25" s="84"/>
      <c r="I25" s="85"/>
      <c r="J25" s="85"/>
      <c r="K25" s="85"/>
      <c r="L25" s="85"/>
      <c r="M25" s="85"/>
      <c r="N25" s="85"/>
      <c r="O25" s="85"/>
      <c r="P25" s="85"/>
      <c r="Q25" s="85"/>
    </row>
    <row r="26" spans="1:17" s="6" customFormat="1" ht="15.75">
      <c r="A26" s="82"/>
      <c r="B26" s="6" t="s">
        <v>98</v>
      </c>
      <c r="C26" s="6" t="s">
        <v>83</v>
      </c>
      <c r="D26" s="84"/>
      <c r="E26" s="84"/>
      <c r="F26" s="84"/>
      <c r="G26" s="84"/>
      <c r="H26" s="84"/>
      <c r="I26" s="85"/>
      <c r="J26" s="85"/>
      <c r="K26" s="85"/>
      <c r="L26" s="85"/>
      <c r="M26" s="85"/>
      <c r="N26" s="85"/>
      <c r="O26" s="85"/>
      <c r="P26" s="85"/>
      <c r="Q26" s="85"/>
    </row>
    <row r="27" spans="1:8" s="85" customFormat="1" ht="15.75">
      <c r="A27" s="83"/>
      <c r="B27" s="84"/>
      <c r="C27" s="84"/>
      <c r="D27" s="84"/>
      <c r="E27" s="84"/>
      <c r="F27" s="84"/>
      <c r="G27" s="84"/>
      <c r="H27" s="84"/>
    </row>
    <row r="28" spans="1:9" ht="15">
      <c r="A28" s="58" t="s">
        <v>100</v>
      </c>
      <c r="B28" s="59"/>
      <c r="C28" s="59"/>
      <c r="D28" s="59"/>
      <c r="E28" s="59"/>
      <c r="F28" s="59"/>
      <c r="G28" s="59"/>
      <c r="H28" s="60"/>
      <c r="I28" s="60"/>
    </row>
    <row r="29" spans="1:9" ht="1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28.5">
      <c r="A30" s="65" t="s">
        <v>122</v>
      </c>
      <c r="B30" s="63" t="s">
        <v>101</v>
      </c>
      <c r="C30" s="63" t="s">
        <v>102</v>
      </c>
      <c r="D30" s="63" t="s">
        <v>103</v>
      </c>
      <c r="E30" s="63" t="s">
        <v>104</v>
      </c>
      <c r="F30" s="63" t="s">
        <v>105</v>
      </c>
      <c r="G30" s="63" t="s">
        <v>106</v>
      </c>
      <c r="H30" s="63" t="s">
        <v>107</v>
      </c>
      <c r="I30" s="63" t="s">
        <v>108</v>
      </c>
    </row>
    <row r="31" spans="1:9" ht="15">
      <c r="A31" s="65">
        <v>0</v>
      </c>
      <c r="B31" s="99"/>
      <c r="C31" s="99"/>
      <c r="D31" s="99"/>
      <c r="E31" s="99"/>
      <c r="F31" s="99"/>
      <c r="G31" s="99"/>
      <c r="H31" s="99"/>
      <c r="I31" s="99"/>
    </row>
    <row r="32" spans="1:9" ht="15">
      <c r="A32" s="65">
        <v>1</v>
      </c>
      <c r="B32" s="99"/>
      <c r="C32" s="99"/>
      <c r="D32" s="99"/>
      <c r="E32" s="99"/>
      <c r="F32" s="99"/>
      <c r="G32" s="99"/>
      <c r="H32" s="99"/>
      <c r="I32" s="99"/>
    </row>
    <row r="33" spans="1:9" ht="15">
      <c r="A33" s="65">
        <v>2</v>
      </c>
      <c r="B33" s="99"/>
      <c r="C33" s="99"/>
      <c r="D33" s="99"/>
      <c r="E33" s="99"/>
      <c r="F33" s="99"/>
      <c r="G33" s="99"/>
      <c r="H33" s="99"/>
      <c r="I33" s="99"/>
    </row>
    <row r="34" spans="1:9" ht="15">
      <c r="A34" s="65">
        <v>3</v>
      </c>
      <c r="B34" s="99"/>
      <c r="C34" s="99"/>
      <c r="D34" s="99"/>
      <c r="E34" s="99"/>
      <c r="F34" s="99"/>
      <c r="G34" s="99"/>
      <c r="H34" s="99"/>
      <c r="I34" s="99"/>
    </row>
    <row r="35" spans="1:9" ht="15">
      <c r="A35" s="65">
        <v>4</v>
      </c>
      <c r="B35" s="99"/>
      <c r="C35" s="99"/>
      <c r="D35" s="99"/>
      <c r="E35" s="99"/>
      <c r="F35" s="99"/>
      <c r="G35" s="99"/>
      <c r="H35" s="99"/>
      <c r="I35" s="99"/>
    </row>
    <row r="36" spans="1:9" ht="15">
      <c r="A36" s="65">
        <v>5</v>
      </c>
      <c r="B36" s="99"/>
      <c r="C36" s="99"/>
      <c r="D36" s="99"/>
      <c r="E36" s="99"/>
      <c r="F36" s="99"/>
      <c r="G36" s="99"/>
      <c r="H36" s="99"/>
      <c r="I36" s="99"/>
    </row>
    <row r="37" spans="1:9" ht="15">
      <c r="A37" s="65">
        <v>6</v>
      </c>
      <c r="B37" s="99"/>
      <c r="C37" s="99"/>
      <c r="D37" s="99"/>
      <c r="E37" s="99"/>
      <c r="F37" s="99"/>
      <c r="G37" s="99"/>
      <c r="H37" s="99"/>
      <c r="I37" s="99"/>
    </row>
    <row r="38" spans="1:9" ht="15">
      <c r="A38" s="65">
        <v>7</v>
      </c>
      <c r="B38" s="99"/>
      <c r="C38" s="99"/>
      <c r="D38" s="99"/>
      <c r="E38" s="99"/>
      <c r="F38" s="99"/>
      <c r="G38" s="99"/>
      <c r="H38" s="99"/>
      <c r="I38" s="99"/>
    </row>
    <row r="39" spans="1:9" ht="15">
      <c r="A39" s="65">
        <v>8</v>
      </c>
      <c r="B39" s="99"/>
      <c r="C39" s="99"/>
      <c r="D39" s="99"/>
      <c r="E39" s="99"/>
      <c r="F39" s="99"/>
      <c r="G39" s="99"/>
      <c r="H39" s="99"/>
      <c r="I39" s="99"/>
    </row>
    <row r="40" spans="1:9" ht="15">
      <c r="A40" s="65">
        <v>9</v>
      </c>
      <c r="B40" s="99"/>
      <c r="C40" s="99"/>
      <c r="D40" s="99"/>
      <c r="E40" s="99"/>
      <c r="F40" s="99"/>
      <c r="G40" s="99"/>
      <c r="H40" s="99"/>
      <c r="I40" s="99"/>
    </row>
    <row r="41" spans="1:9" ht="15">
      <c r="A41" s="65">
        <v>10</v>
      </c>
      <c r="B41" s="99"/>
      <c r="C41" s="99"/>
      <c r="D41" s="99"/>
      <c r="E41" s="99"/>
      <c r="F41" s="99"/>
      <c r="G41" s="99"/>
      <c r="H41" s="99"/>
      <c r="I41" s="99"/>
    </row>
    <row r="42" spans="1:9" ht="15">
      <c r="A42" s="65">
        <v>11</v>
      </c>
      <c r="B42" s="99"/>
      <c r="C42" s="99"/>
      <c r="D42" s="99"/>
      <c r="E42" s="99"/>
      <c r="F42" s="99"/>
      <c r="G42" s="99"/>
      <c r="H42" s="99"/>
      <c r="I42" s="99"/>
    </row>
    <row r="43" spans="1:9" ht="15">
      <c r="A43" s="65">
        <v>12</v>
      </c>
      <c r="B43" s="99"/>
      <c r="C43" s="99"/>
      <c r="D43" s="99"/>
      <c r="E43" s="99"/>
      <c r="F43" s="99"/>
      <c r="G43" s="99"/>
      <c r="H43" s="99"/>
      <c r="I43" s="99"/>
    </row>
    <row r="44" spans="1:16" s="57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56"/>
      <c r="N44" s="56"/>
      <c r="O44" s="56"/>
      <c r="P44" s="56"/>
    </row>
    <row r="45" spans="1:17" s="6" customFormat="1" ht="15.75">
      <c r="A45" s="82"/>
      <c r="B45" s="86" t="s">
        <v>101</v>
      </c>
      <c r="C45" s="6" t="s">
        <v>84</v>
      </c>
      <c r="D45" s="84"/>
      <c r="E45" s="84"/>
      <c r="F45" s="84"/>
      <c r="G45" s="84"/>
      <c r="H45" s="84"/>
      <c r="I45" s="85"/>
      <c r="J45" s="85"/>
      <c r="K45" s="85"/>
      <c r="L45" s="85"/>
      <c r="M45" s="85"/>
      <c r="N45" s="85"/>
      <c r="O45" s="85"/>
      <c r="P45" s="85"/>
      <c r="Q45" s="85"/>
    </row>
    <row r="46" spans="2:3" ht="15.75">
      <c r="B46" s="87" t="s">
        <v>102</v>
      </c>
      <c r="C46" s="6" t="s">
        <v>109</v>
      </c>
    </row>
    <row r="47" spans="2:3" ht="15.75">
      <c r="B47" s="87" t="s">
        <v>103</v>
      </c>
      <c r="C47" s="6" t="s">
        <v>85</v>
      </c>
    </row>
    <row r="48" spans="2:3" ht="15.75">
      <c r="B48" s="87" t="s">
        <v>104</v>
      </c>
      <c r="C48" s="6" t="s">
        <v>86</v>
      </c>
    </row>
    <row r="49" spans="2:3" ht="15.75">
      <c r="B49" s="87" t="s">
        <v>105</v>
      </c>
      <c r="C49" s="6" t="s">
        <v>87</v>
      </c>
    </row>
    <row r="50" spans="2:3" ht="15.75">
      <c r="B50" s="87" t="s">
        <v>106</v>
      </c>
      <c r="C50" s="6" t="s">
        <v>88</v>
      </c>
    </row>
    <row r="51" spans="2:3" ht="15.75">
      <c r="B51" s="87" t="s">
        <v>107</v>
      </c>
      <c r="C51" s="6" t="s">
        <v>89</v>
      </c>
    </row>
    <row r="52" spans="2:3" ht="15.75">
      <c r="B52" s="87" t="s">
        <v>108</v>
      </c>
      <c r="C52" s="6" t="s">
        <v>90</v>
      </c>
    </row>
  </sheetData>
  <sheetProtection password="B597" sheet="1"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A1:B17"/>
  <sheetViews>
    <sheetView showGridLines="0" zoomScalePageLayoutView="0" workbookViewId="0" topLeftCell="A1">
      <selection activeCell="B3" sqref="B3:B7"/>
    </sheetView>
  </sheetViews>
  <sheetFormatPr defaultColWidth="9.140625" defaultRowHeight="12.75"/>
  <cols>
    <col min="1" max="1" width="3.28125" style="0" customWidth="1"/>
    <col min="2" max="2" width="100.140625" style="0" customWidth="1"/>
  </cols>
  <sheetData>
    <row r="1" ht="12.75">
      <c r="A1" s="21" t="s">
        <v>10</v>
      </c>
    </row>
    <row r="2" ht="12.75">
      <c r="A2" s="7"/>
    </row>
    <row r="3" ht="12.75">
      <c r="B3" s="170"/>
    </row>
    <row r="4" ht="12.75">
      <c r="B4" s="171"/>
    </row>
    <row r="5" ht="12.75">
      <c r="B5" s="171"/>
    </row>
    <row r="6" ht="12.75">
      <c r="B6" s="171"/>
    </row>
    <row r="7" spans="1:2" ht="15.75">
      <c r="A7" s="6"/>
      <c r="B7" s="172"/>
    </row>
    <row r="8" ht="12.75">
      <c r="B8" s="170"/>
    </row>
    <row r="9" ht="12.75">
      <c r="B9" s="171"/>
    </row>
    <row r="10" ht="12.75">
      <c r="B10" s="171"/>
    </row>
    <row r="11" ht="12.75">
      <c r="B11" s="171"/>
    </row>
    <row r="12" spans="1:2" ht="15.75">
      <c r="A12" s="6"/>
      <c r="B12" s="172"/>
    </row>
    <row r="13" ht="12.75">
      <c r="B13" s="170"/>
    </row>
    <row r="14" ht="12.75">
      <c r="B14" s="171"/>
    </row>
    <row r="15" ht="12.75">
      <c r="B15" s="171"/>
    </row>
    <row r="16" ht="12.75">
      <c r="B16" s="171"/>
    </row>
    <row r="17" ht="12.75">
      <c r="B17" s="172"/>
    </row>
  </sheetData>
  <sheetProtection/>
  <mergeCells count="3">
    <mergeCell ref="B3:B7"/>
    <mergeCell ref="B8:B12"/>
    <mergeCell ref="B13:B17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2014-01-15T20:18:20Z</dcterms:created>
  <dcterms:modified xsi:type="dcterms:W3CDTF">2014-03-25T12:54:58Z</dcterms:modified>
  <cp:category/>
  <cp:version/>
  <cp:contentType/>
  <cp:contentStatus/>
</cp:coreProperties>
</file>